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C:\Users\Silvija\Desktop\"/>
    </mc:Choice>
  </mc:AlternateContent>
  <xr:revisionPtr revIDLastSave="0" documentId="8_{46DE763C-B08E-4251-AD55-B45D3E1F5913}"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401" i="4" l="1"/>
  <c r="F426" i="4"/>
  <c r="F269" i="4"/>
  <c r="F393" i="4"/>
  <c r="F154" i="4"/>
  <c r="D571" i="4"/>
  <c r="F379" i="4"/>
  <c r="F428" i="4"/>
  <c r="F216" i="4"/>
  <c r="F178" i="4"/>
  <c r="F170" i="4"/>
  <c r="F160" i="4"/>
  <c r="F134" i="4"/>
  <c r="F126" i="4"/>
  <c r="F112" i="4"/>
  <c r="F83" i="4"/>
  <c r="E22" i="7"/>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628" i="1" l="1"/>
  <c r="G426" i="1"/>
  <c r="H87" i="1"/>
  <c r="H24" i="9"/>
  <c r="F431" i="4"/>
  <c r="G13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E417" i="4" l="1"/>
  <c r="D412" i="1" s="1"/>
  <c r="F360" i="4"/>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F301" i="4"/>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7" i="3" s="1"/>
  <c r="H334" i="9"/>
  <c r="G334" i="9"/>
  <c r="F650" i="4"/>
  <c r="G639" i="1"/>
  <c r="F649" i="4"/>
  <c r="H18" i="3"/>
  <c r="H640" i="1"/>
  <c r="H639" i="1"/>
  <c r="I19" i="3"/>
  <c r="D644" i="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<sst xmlns="http://schemas.openxmlformats.org/spreadsheetml/2006/main" count="4712" uniqueCount="3650">
  <si>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</si>
  <si>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</si>
  <si>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</si>
  <si>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</si>
  <si>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</si>
  <si>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</si>
  <si>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</si>
  <si>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</si>
  <si>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</si>
  <si>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</si>
  <si>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</si>
  <si>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</si>
  <si>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</si>
  <si>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</si>
  <si>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</si>
  <si>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</si>
  <si>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</si>
  <si>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</si>
  <si>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</si>
  <si>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</si>
  <si>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</si>
  <si>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</si>
  <si>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</si>
  <si>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</si>
  <si>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</si>
  <si>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</si>
  <si>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</si>
  <si>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</si>
  <si>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</si>
  <si>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</si>
  <si>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</si>
  <si>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</si>
  <si>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</si>
  <si>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</si>
  <si>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</si>
  <si>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</si>
  <si>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</si>
  <si>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</si>
  <si>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</si>
  <si>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</si>
  <si>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</si>
  <si>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</si>
  <si>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</si>
  <si>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</si>
  <si>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</si>
  <si>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</si>
  <si>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</si>
  <si>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</si>
  <si>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</si>
  <si>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</si>
  <si>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</si>
  <si>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</si>
  <si>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</si>
  <si>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</si>
  <si>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</si>
  <si>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</si>
  <si>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</si>
  <si>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</si>
  <si>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</si>
  <si>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</si>
  <si>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</si>
  <si>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</si>
  <si>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</si>
  <si>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</si>
  <si>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</si>
  <si>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</si>
  <si>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</si>
  <si>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</si>
  <si>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</si>
  <si>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</si>
  <si>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</si>
  <si>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</si>
  <si>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</si>
  <si>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</si>
  <si>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</si>
  <si>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</si>
  <si>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</si>
  <si>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</si>
  <si>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</si>
  <si>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</si>
  <si>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</si>
  <si>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</si>
  <si>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</si>
  <si>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</si>
  <si>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</si>
  <si>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</si>
  <si>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</si>
  <si>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</si>
  <si>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</si>
  <si>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</si>
  <si>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</si>
  <si>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</si>
  <si>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</si>
  <si>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</si>
  <si>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</si>
  <si>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</si>
  <si>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</si>
  <si>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</si>
  <si>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</si>
  <si>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</si>
  <si>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</si>
  <si>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</si>
  <si>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</si>
  <si>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</si>
  <si>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</si>
  <si>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</si>
  <si>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</si>
  <si>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</si>
  <si>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</si>
  <si>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</si>
  <si>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</si>
  <si>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</si>
  <si>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</si>
  <si>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</si>
  <si>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</si>
  <si>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</si>
  <si>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</si>
  <si>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</si>
  <si>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</si>
  <si>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</si>
  <si>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</si>
  <si>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</si>
  <si>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</si>
  <si>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</si>
  <si>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</si>
  <si>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</si>
  <si>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</si>
  <si>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</si>
  <si>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</si>
  <si>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</si>
  <si>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</si>
  <si>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</si>
  <si>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</si>
  <si>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</si>
  <si>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</si>
  <si>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</si>
  <si>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</si>
  <si>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</si>
  <si>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</si>
  <si>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</si>
  <si>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</si>
  <si>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</si>
  <si>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</si>
  <si>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</si>
  <si>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</si>
  <si>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</si>
  <si>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</si>
  <si>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</si>
  <si>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</si>
  <si>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</si>
  <si>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</si>
  <si>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</si>
  <si>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</si>
  <si>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</si>
  <si>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</si>
  <si>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</si>
  <si>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</si>
  <si>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</si>
  <si>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</si>
  <si>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</si>
  <si>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</si>
  <si>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</si>
  <si>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</si>
  <si>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</si>
  <si>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</si>
  <si>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</si>
  <si>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</si>
  <si>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</si>
  <si>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</si>
  <si>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</si>
  <si>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</si>
  <si>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</si>
  <si>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</si>
  <si>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</si>
  <si>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</si>
  <si>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</si>
  <si>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</si>
  <si>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</si>
  <si>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</si>
  <si>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</si>
  <si>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</si>
  <si>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</si>
  <si>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</si>
  <si>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</si>
  <si>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</si>
  <si>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</si>
  <si>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</si>
  <si>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</si>
  <si>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</si>
  <si>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</si>
  <si>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</si>
  <si>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</si>
  <si>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</si>
  <si>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</si>
  <si>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</si>
  <si>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</si>
  <si>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</si>
  <si>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</si>
  <si>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</si>
  <si>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</si>
  <si>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</si>
  <si>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</si>
  <si>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</si>
  <si>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</si>
  <si>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</si>
  <si>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</si>
  <si>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</si>
  <si>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</si>
  <si>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</si>
  <si>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</si>
  <si>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</si>
  <si>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</si>
  <si>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</si>
  <si>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</si>
  <si>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</si>
  <si>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</si>
  <si>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</si>
  <si>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</si>
  <si>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</si>
  <si>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</si>
  <si>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</si>
  <si>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</si>
  <si>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</si>
  <si>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</si>
  <si>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</si>
  <si>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</si>
  <si>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</si>
  <si>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</si>
  <si>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</si>
  <si>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</si>
  <si>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</si>
  <si>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</si>
  <si>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</si>
  <si>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</si>
  <si>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</si>
  <si>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</si>
  <si>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</si>
  <si>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</si>
  <si>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</si>
  <si>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</si>
  <si>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</si>
  <si>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</si>
  <si>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</si>
  <si>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</si>
  <si>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</si>
  <si>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</si>
  <si>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</si>
  <si>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</si>
  <si>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</si>
  <si>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</si>
  <si>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</si>
  <si>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</si>
  <si>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</si>
  <si>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</si>
  <si>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</si>
  <si>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</si>
  <si>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</si>
  <si>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</si>
  <si>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</si>
  <si>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</si>
  <si>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</si>
  <si>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</si>
  <si>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</si>
  <si>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</si>
  <si>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</si>
  <si>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</si>
  <si>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</si>
  <si>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</si>
  <si>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</si>
  <si>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</si>
  <si>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</si>
  <si>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</si>
  <si>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</si>
  <si>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</si>
  <si>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</si>
  <si>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</si>
  <si>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</si>
  <si>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</si>
  <si>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</si>
  <si>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</si>
  <si>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</si>
  <si>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</si>
  <si>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</si>
  <si>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</si>
  <si>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</si>
  <si>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</si>
  <si>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</si>
  <si>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</si>
  <si>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</si>
  <si>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</si>
  <si>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</si>
  <si>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</si>
  <si>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</si>
  <si>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</si>
  <si>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</si>
  <si>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</si>
  <si>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</si>
  <si>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</si>
  <si>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</si>
  <si>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</si>
  <si>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</si>
  <si>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</si>
  <si>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</si>
  <si>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</si>
  <si>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</si>
  <si>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</si>
  <si>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</si>
  <si>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</si>
  <si>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</si>
  <si>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</si>
  <si>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</si>
  <si>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</si>
  <si>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</si>
  <si>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</si>
  <si>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</si>
  <si>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</si>
  <si>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</si>
  <si>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</si>
  <si>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</si>
  <si>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</si>
  <si>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</si>
  <si>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</si>
  <si>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</si>
  <si>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</si>
  <si>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</si>
  <si>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</si>
  <si>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</si>
  <si>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</si>
  <si>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</si>
  <si>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</si>
  <si>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</si>
  <si>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</si>
  <si>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</si>
  <si>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</si>
  <si>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</si>
  <si>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</si>
  <si>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</si>
  <si>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</si>
  <si>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</si>
  <si>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</si>
  <si>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</si>
  <si>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</si>
  <si>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</si>
  <si>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</si>
  <si>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</si>
  <si>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</si>
  <si>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</si>
  <si>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</si>
  <si>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</si>
  <si>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</si>
  <si>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</si>
  <si>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</si>
  <si>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</si>
  <si>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</si>
  <si>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</si>
  <si>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</si>
  <si>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</si>
  <si>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</si>
  <si>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</si>
  <si>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</si>
  <si>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</si>
  <si>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</si>
  <si>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</si>
  <si>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</si>
  <si>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</si>
  <si>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</si>
  <si>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</si>
  <si>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</si>
  <si>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</si>
  <si>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</si>
  <si>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</si>
  <si>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</si>
  <si>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</si>
  <si>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</si>
  <si>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</si>
  <si>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</si>
  <si>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</si>
  <si>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</si>
  <si>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</si>
  <si>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</si>
  <si>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</si>
  <si>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</si>
  <si>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</si>
  <si>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</si>
  <si>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</si>
  <si>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</si>
  <si>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</si>
  <si>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</si>
  <si>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</si>
  <si>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</si>
  <si>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</si>
  <si>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</si>
  <si>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</si>
  <si>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</si>
  <si>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</si>
  <si>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</si>
  <si>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</si>
  <si>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</si>
  <si>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</si>
  <si>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</si>
  <si>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</si>
  <si>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</si>
  <si>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</si>
  <si>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</si>
  <si>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</si>
  <si>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</si>
  <si>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</si>
  <si>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</si>
  <si>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</si>
  <si>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</si>
  <si>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</si>
  <si>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</si>
  <si>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</si>
  <si>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</si>
  <si>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</si>
  <si>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</si>
  <si>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</si>
  <si>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</si>
  <si>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</si>
  <si>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</si>
  <si>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</si>
  <si>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</si>
  <si>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</si>
  <si>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</si>
  <si>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</si>
  <si>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</si>
  <si>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</si>
  <si>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</si>
  <si>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</si>
  <si>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</si>
  <si>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</si>
  <si>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</si>
  <si>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</si>
  <si>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</si>
  <si>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</si>
  <si>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</si>
  <si>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</si>
  <si>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</si>
  <si>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</si>
  <si>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</si>
  <si>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</si>
  <si>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</si>
  <si>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</si>
  <si>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</si>
  <si>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</si>
  <si>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</si>
  <si>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</si>
  <si>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</si>
  <si>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</si>
  <si>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</si>
  <si>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</si>
  <si>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</si>
  <si>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</si>
  <si>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</si>
  <si>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</si>
  <si>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</si>
  <si>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</si>
  <si>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</si>
  <si>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</si>
  <si>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</si>
  <si>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</si>
  <si>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</si>
  <si>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</si>
  <si>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</si>
  <si>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</si>
  <si>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</si>
  <si>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</si>
  <si>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</si>
  <si>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</si>
  <si>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</si>
  <si>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</si>
  <si>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</si>
  <si>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</si>
  <si>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</si>
  <si>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</si>
  <si>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</si>
  <si>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</si>
  <si>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</si>
  <si>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</si>
  <si>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</si>
  <si>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</si>
  <si>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</si>
  <si>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</si>
  <si>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</si>
  <si>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</si>
  <si>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</si>
  <si>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</si>
  <si>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</si>
  <si>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</si>
  <si>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</si>
  <si>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</si>
  <si>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</si>
  <si>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</si>
  <si>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</si>
  <si>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</si>
  <si>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</si>
  <si>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</si>
  <si>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</si>
  <si>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</si>
  <si>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</si>
  <si>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</si>
  <si>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</si>
  <si>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</si>
  <si>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</si>
  <si>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</si>
  <si>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</si>
  <si>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</si>
  <si>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</si>
  <si>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</si>
  <si>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</si>
  <si>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</si>
  <si>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</si>
  <si>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</si>
  <si>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</si>
  <si>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</si>
  <si>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</si>
  <si>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</si>
  <si>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</si>
  <si>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</si>
  <si>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</si>
  <si>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</si>
  <si>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</si>
  <si>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</si>
  <si>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</si>
  <si>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</si>
  <si>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</si>
  <si>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</si>
  <si>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</si>
  <si>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</si>
  <si>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</si>
  <si>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</si>
  <si>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</si>
  <si>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</si>
  <si>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</si>
  <si>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</si>
  <si>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</si>
  <si>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</si>
  <si>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</si>
  <si>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</si>
  <si>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</si>
  <si>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</si>
  <si>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</si>
  <si>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</si>
  <si>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</si>
  <si>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</si>
  <si>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</si>
  <si>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</si>
  <si>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</si>
  <si>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</si>
  <si>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</si>
  <si>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</si>
  <si>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</si>
  <si>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</si>
  <si>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</si>
  <si>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</si>
  <si>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</si>
  <si>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</si>
  <si>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</si>
  <si>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</si>
  <si>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</si>
  <si>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</si>
  <si>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</si>
  <si>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</si>
  <si>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</si>
  <si>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</si>
  <si>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</si>
  <si>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</si>
  <si>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</si>
  <si>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</si>
  <si>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</si>
  <si>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</si>
  <si>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</si>
  <si>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</si>
  <si>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</si>
  <si>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</si>
  <si>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</si>
  <si>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</si>
  <si>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</si>
  <si>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</si>
  <si>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</si>
  <si>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</si>
  <si>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</si>
  <si>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</si>
  <si>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</si>
  <si>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</si>
  <si>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</si>
  <si>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</si>
  <si>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</si>
  <si>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</si>
  <si>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</si>
  <si>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</si>
  <si>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</si>
  <si>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</si>
  <si>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</si>
  <si>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</si>
  <si>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</si>
  <si>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</si>
  <si>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</si>
  <si>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</si>
  <si>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</si>
  <si>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</si>
  <si>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</si>
  <si>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</si>
  <si>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</si>
  <si>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</si>
  <si>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</si>
  <si>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</si>
  <si>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</si>
  <si>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</si>
  <si>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</si>
  <si>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</si>
  <si>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</si>
  <si>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</si>
  <si>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</si>
  <si>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</si>
  <si>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</si>
  <si>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</si>
  <si>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</si>
  <si>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</si>
  <si>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</si>
  <si>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</si>
  <si>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</si>
  <si>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</si>
  <si>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</si>
  <si>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</si>
  <si>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</si>
  <si>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</si>
  <si>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</si>
  <si>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</si>
  <si>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</si>
  <si>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</si>
  <si>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</si>
  <si>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</si>
  <si>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</si>
  <si>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</si>
  <si>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</si>
  <si>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</si>
  <si>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</si>
  <si>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</si>
  <si>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</si>
  <si>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</si>
  <si>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</si>
  <si>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</si>
  <si>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</si>
  <si>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</si>
  <si>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</si>
  <si>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</si>
  <si>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</si>
  <si>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</si>
  <si>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</si>
  <si>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</si>
  <si>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</si>
  <si>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</si>
  <si>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</si>
  <si>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</si>
  <si>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</si>
  <si>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</si>
  <si>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</si>
  <si>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</si>
  <si>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</si>
  <si>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</si>
  <si>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</si>
  <si>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</si>
  <si>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</si>
  <si>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</si>
  <si>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</si>
  <si>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</si>
  <si>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</si>
  <si>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</si>
  <si>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</si>
  <si>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</si>
  <si>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</si>
  <si>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</si>
  <si>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</si>
  <si>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</si>
  <si>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</si>
  <si>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</si>
  <si>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</si>
  <si>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</si>
  <si>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</si>
  <si>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</si>
  <si>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</si>
  <si>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</si>
  <si>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</si>
  <si>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</si>
  <si>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</si>
  <si>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</si>
  <si>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</si>
  <si>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</si>
  <si>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</si>
  <si>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</si>
  <si>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</si>
  <si>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</si>
  <si>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</si>
  <si>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</si>
  <si>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</si>
  <si>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</si>
  <si>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</si>
  <si>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</si>
  <si>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</si>
  <si>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</si>
  <si>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</si>
  <si>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</si>
  <si>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</si>
  <si>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</si>
  <si>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</si>
  <si>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</si>
  <si>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</si>
  <si>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</si>
  <si>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</si>
  <si>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</si>
  <si>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</si>
  <si>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</si>
  <si>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</si>
  <si>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</si>
  <si>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</si>
  <si>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</si>
  <si>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</si>
  <si>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</si>
  <si>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</si>
  <si>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</si>
  <si>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</si>
  <si>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</si>
  <si>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</si>
  <si>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</si>
  <si>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</si>
  <si>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</si>
  <si>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</si>
  <si>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</si>
  <si>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</si>
  <si>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</si>
  <si>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</si>
  <si>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</si>
  <si>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</si>
  <si>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</si>
  <si>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</si>
  <si>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</si>
  <si>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</si>
  <si>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</si>
  <si>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</si>
  <si>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</si>
  <si>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</si>
  <si>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</si>
  <si>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</si>
  <si>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</si>
  <si>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</si>
  <si>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</si>
  <si>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</si>
  <si>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</si>
  <si>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</si>
  <si>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</si>
  <si>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</si>
  <si>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</si>
  <si>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</si>
  <si>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</si>
  <si>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</si>
  <si>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</si>
  <si>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</si>
  <si>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</si>
  <si>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</si>
  <si>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</si>
  <si>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</si>
  <si>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</si>
  <si>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</si>
  <si>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</si>
  <si>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</si>
  <si>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</si>
  <si>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</si>
  <si>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</si>
  <si>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</si>
  <si>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</si>
  <si>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</si>
  <si>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</si>
  <si>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</si>
  <si>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</si>
  <si>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</si>
  <si>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</si>
  <si>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</si>
  <si>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</si>
  <si>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</si>
  <si>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</si>
  <si>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</si>
  <si>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</si>
  <si>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</si>
  <si>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</si>
  <si>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</si>
  <si>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</si>
  <si>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</si>
  <si>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</si>
  <si>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</si>
  <si>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</si>
  <si>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</si>
  <si>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</si>
  <si>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</si>
  <si>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</si>
  <si>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</si>
  <si>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</si>
  <si>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</si>
  <si>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</si>
  <si>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</si>
  <si>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</si>
  <si>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</si>
  <si>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</si>
  <si>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</si>
  <si>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</si>
  <si>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</si>
  <si>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</si>
  <si>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</si>
  <si>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</si>
  <si>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</si>
  <si>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</si>
  <si>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</si>
  <si>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</si>
  <si>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</si>
  <si>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</si>
  <si>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</si>
  <si>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</si>
  <si>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</si>
  <si>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</si>
  <si>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</si>
  <si>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</si>
  <si>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</si>
  <si>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</si>
  <si>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</si>
  <si>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</si>
  <si>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</si>
  <si>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</si>
  <si>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</si>
  <si>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</si>
  <si>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</si>
  <si>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</si>
  <si>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</si>
  <si>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</si>
  <si>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</si>
  <si>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</si>
  <si>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</si>
  <si>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</si>
  <si>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</si>
  <si>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</si>
  <si>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</si>
  <si>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</si>
  <si>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</si>
  <si>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</si>
  <si>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</si>
  <si>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</si>
  <si>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</si>
  <si>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</si>
  <si>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</si>
  <si>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</si>
  <si>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</si>
  <si>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</si>
  <si>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</si>
  <si>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</si>
  <si>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</si>
  <si>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</si>
  <si>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</si>
  <si>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</si>
  <si>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</si>
  <si>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</si>
  <si>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</si>
  <si>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</si>
  <si>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</si>
  <si>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</si>
  <si>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</si>
  <si>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</si>
  <si>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</si>
  <si>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</si>
  <si>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</si>
  <si>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</si>
  <si>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</si>
  <si>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</si>
  <si>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</si>
  <si>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</si>
  <si>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</si>
  <si>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</si>
  <si>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</si>
  <si>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</si>
  <si>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</si>
  <si>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</si>
  <si>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</si>
  <si>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</si>
  <si>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</si>
  <si>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</si>
  <si>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</si>
  <si>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</si>
  <si>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</si>
  <si>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</si>
  <si>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</si>
  <si>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</si>
  <si>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</si>
  <si>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</si>
  <si>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</si>
  <si>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</si>
  <si>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</si>
  <si>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</si>
  <si>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</si>
  <si>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</si>
  <si>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</si>
  <si>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</si>
  <si>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</si>
  <si>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</si>
  <si>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</si>
  <si>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</si>
  <si>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</si>
  <si>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</si>
  <si>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</si>
  <si>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</si>
  <si>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</si>
  <si>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</si>
  <si>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</si>
  <si>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</si>
  <si>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</si>
  <si>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</si>
  <si>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</si>
  <si>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</si>
  <si>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</si>
  <si>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</si>
  <si>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</si>
  <si>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</si>
  <si>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</si>
  <si>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</si>
  <si>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</si>
  <si>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</si>
  <si>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</si>
  <si>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</si>
  <si>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</si>
  <si>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</si>
  <si>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</si>
  <si>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</si>
  <si>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</si>
  <si>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</si>
  <si>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</si>
  <si>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</si>
  <si>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</si>
  <si>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</si>
  <si>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</si>
  <si>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</si>
  <si>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</si>
  <si>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</si>
  <si>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</si>
  <si>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</si>
  <si>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</si>
  <si>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</si>
  <si>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</si>
  <si>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</si>
  <si>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</si>
  <si>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</si>
  <si>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</si>
  <si>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</si>
  <si>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</si>
  <si>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</si>
  <si>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</si>
  <si>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</si>
  <si>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</si>
  <si>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</si>
  <si>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</si>
  <si>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</si>
  <si>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</si>
  <si>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</si>
  <si>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</si>
  <si>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</si>
  <si>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</si>
  <si>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</si>
  <si>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</si>
  <si>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</si>
  <si>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</si>
  <si>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</si>
  <si>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</si>
  <si>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</si>
  <si>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</si>
  <si>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</si>
  <si>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</si>
  <si>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</si>
  <si>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</si>
  <si>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</si>
  <si>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</si>
  <si>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</si>
  <si>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</si>
  <si>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</si>
  <si>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</si>
  <si>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</si>
  <si>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</si>
  <si>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</si>
  <si>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</si>
  <si>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</si>
  <si>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</si>
  <si>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</si>
  <si>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</si>
  <si>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</si>
  <si>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</si>
  <si>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</si>
  <si>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</si>
  <si>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</si>
  <si>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</si>
  <si>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</si>
  <si>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</si>
  <si>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</si>
  <si>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</si>
  <si>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</si>
  <si>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</si>
  <si>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</si>
  <si>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</si>
  <si>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</si>
  <si>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</si>
  <si>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</si>
  <si>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</si>
  <si>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</si>
  <si>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</si>
  <si>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</si>
  <si>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</si>
  <si>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</si>
  <si>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</si>
  <si>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</si>
  <si>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</si>
  <si>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</si>
  <si>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</si>
  <si>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</si>
  <si>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</si>
  <si>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</si>
  <si>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</si>
  <si>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</si>
  <si>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</si>
  <si>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</si>
  <si>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</si>
  <si>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</si>
  <si>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</si>
  <si>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</si>
  <si>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</si>
  <si>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</si>
  <si>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</si>
  <si>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</si>
  <si>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</si>
  <si>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</si>
  <si>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</si>
  <si>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</si>
  <si>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</si>
  <si>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</si>
  <si>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</si>
  <si>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</si>
  <si>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</si>
  <si>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</si>
  <si>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</si>
  <si>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</si>
  <si>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</si>
  <si>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</si>
  <si>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</si>
  <si>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</si>
  <si>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</si>
  <si>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</si>
  <si>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</si>
  <si>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</si>
  <si>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</si>
  <si>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</si>
  <si>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</si>
  <si>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</si>
  <si>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</si>
  <si>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</si>
  <si>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</si>
  <si>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</si>
  <si>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</si>
  <si>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</si>
  <si>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</si>
  <si>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</si>
  <si>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</si>
  <si>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</si>
  <si>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</si>
  <si>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</si>
  <si>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</si>
  <si>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</si>
  <si>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</si>
  <si>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</si>
  <si>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</si>
  <si>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</si>
  <si>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</si>
  <si>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</si>
  <si>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</si>
  <si>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</si>
  <si>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</si>
  <si>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</si>
  <si>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</si>
  <si>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</si>
  <si>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</si>
  <si>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</si>
  <si>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</si>
  <si>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</si>
  <si>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</si>
  <si>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</si>
  <si>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</si>
  <si>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</si>
  <si>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</si>
  <si>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</si>
  <si>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</si>
  <si>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</si>
  <si>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</si>
  <si>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</si>
  <si>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</si>
  <si>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</si>
  <si>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</si>
  <si>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</si>
  <si>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</si>
  <si>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</si>
  <si>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</si>
  <si>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</si>
  <si>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</si>
  <si>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</si>
  <si>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</si>
  <si>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</si>
  <si>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</si>
  <si>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</si>
  <si>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</si>
  <si>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</si>
  <si>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</si>
  <si>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</si>
  <si>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</si>
  <si>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</si>
  <si>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</si>
  <si>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</si>
  <si>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</si>
  <si>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</si>
  <si>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</si>
  <si>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</si>
  <si>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</si>
  <si>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</si>
  <si>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</si>
  <si>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</si>
  <si>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</si>
  <si>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</si>
  <si>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</si>
  <si>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</si>
  <si>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</si>
  <si>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</si>
  <si>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</si>
  <si>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</si>
  <si>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</si>
  <si>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</si>
  <si>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</si>
  <si>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</si>
  <si>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</si>
  <si>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</si>
  <si>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</si>
  <si>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</si>
  <si>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</si>
  <si>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</si>
  <si>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</si>
  <si>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</si>
  <si>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</si>
  <si>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</si>
  <si>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</si>
  <si>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</si>
  <si>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</si>
  <si>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</si>
  <si>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</si>
  <si>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</si>
  <si>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</si>
  <si>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</si>
  <si>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</si>
  <si>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</si>
  <si>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</si>
  <si>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</si>
  <si>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</si>
  <si>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</si>
  <si>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</si>
  <si>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</si>
  <si>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</si>
  <si>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</si>
  <si>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</si>
  <si>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</si>
  <si>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</si>
  <si>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</si>
  <si>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</si>
  <si>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</si>
  <si>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</si>
  <si>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</si>
  <si>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</si>
  <si>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</si>
  <si>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</si>
  <si>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</si>
  <si>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</si>
  <si>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</si>
  <si>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</si>
  <si>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</si>
  <si>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</si>
  <si>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</si>
  <si>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</si>
  <si>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</si>
  <si>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</si>
  <si>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</si>
  <si>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</si>
  <si>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</si>
  <si>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</si>
  <si>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</si>
  <si>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</si>
  <si>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</si>
  <si>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</si>
  <si>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</si>
  <si>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</si>
  <si>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</si>
  <si>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</si>
  <si>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</si>
  <si>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</si>
  <si>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</si>
  <si>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</si>
  <si>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</si>
  <si>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</si>
  <si>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</si>
  <si>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</si>
  <si>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</si>
  <si>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</si>
  <si>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</si>
  <si>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</si>
  <si>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</si>
  <si>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</si>
  <si>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</si>
  <si>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</si>
  <si>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</si>
  <si>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</si>
  <si>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</si>
  <si>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</si>
  <si>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</si>
  <si>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</si>
  <si>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</si>
  <si>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</si>
  <si>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</si>
  <si>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</si>
  <si>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</si>
  <si>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</si>
  <si>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</si>
  <si>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</si>
  <si>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</si>
  <si>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</si>
  <si>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</si>
  <si>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</si>
  <si>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</si>
  <si>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</si>
  <si>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</si>
  <si>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</si>
  <si>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</si>
  <si>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</si>
  <si>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</si>
  <si>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</si>
  <si>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</si>
  <si>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</si>
  <si>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</si>
  <si>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</si>
  <si>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</si>
  <si>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</si>
  <si>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</si>
  <si>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</si>
  <si>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</si>
  <si>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</si>
  <si>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</si>
  <si>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</si>
  <si>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</si>
  <si>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</si>
  <si>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</si>
  <si>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</si>
  <si>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</si>
  <si>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</si>
  <si>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</si>
  <si>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</si>
  <si>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</si>
  <si>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</si>
  <si>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</si>
  <si>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</si>
  <si>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</si>
  <si>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</si>
  <si>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</si>
  <si>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</si>
  <si>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</si>
  <si>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</si>
  <si>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</si>
  <si>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</si>
  <si>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</si>
  <si>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</si>
  <si>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</si>
  <si>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</si>
  <si>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</si>
  <si>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</si>
  <si>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</si>
  <si>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</si>
  <si>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</si>
  <si>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</si>
  <si>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</si>
  <si>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</si>
  <si>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</si>
  <si>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</si>
  <si>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</si>
  <si>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</si>
  <si>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</si>
  <si>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</si>
  <si>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</si>
  <si>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</si>
  <si>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</si>
  <si>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</si>
  <si>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</si>
  <si>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</si>
  <si>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</si>
  <si>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</si>
  <si>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</si>
  <si>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</si>
  <si>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</si>
  <si>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</si>
  <si>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</si>
  <si>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</si>
  <si>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</si>
  <si>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</si>
  <si>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</si>
  <si>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</si>
  <si>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</si>
  <si>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</si>
  <si>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</si>
  <si>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</si>
  <si>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</si>
  <si>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</si>
  <si>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</si>
  <si>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</si>
  <si>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</si>
  <si>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</si>
  <si>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</si>
  <si>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</si>
  <si>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</si>
  <si>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</si>
  <si>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</si>
  <si>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</si>
  <si>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</si>
  <si>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</si>
  <si>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</si>
  <si>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</si>
  <si>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</si>
  <si>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</si>
  <si>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</si>
  <si>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</si>
  <si>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</si>
  <si>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</si>
  <si>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</si>
  <si>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</si>
  <si>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</si>
  <si>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</si>
  <si>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</si>
  <si>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</si>
  <si>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</si>
  <si>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</si>
  <si>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</si>
  <si>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</si>
  <si>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</si>
  <si>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</si>
  <si>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</si>
  <si>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</si>
  <si>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</si>
  <si>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</si>
  <si>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</si>
  <si>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</si>
  <si>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</si>
  <si>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</si>
  <si>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</si>
  <si>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</si>
  <si>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</si>
  <si>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</si>
  <si>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</si>
  <si>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</si>
  <si>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</si>
  <si>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</si>
  <si>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</si>
  <si>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</si>
  <si>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</si>
  <si>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</si>
  <si>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</si>
  <si>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</si>
  <si>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</si>
  <si>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</si>
  <si>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</si>
  <si>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</si>
  <si>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</si>
  <si>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</si>
  <si>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</si>
  <si>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</si>
  <si>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</si>
  <si>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</si>
  <si>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</si>
  <si>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</si>
  <si>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</si>
  <si>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</si>
  <si>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</si>
  <si>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</si>
  <si>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</si>
  <si>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</si>
  <si>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</si>
  <si>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</si>
  <si>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</si>
  <si>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</si>
  <si>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</si>
  <si>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</si>
  <si>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</si>
  <si>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</si>
  <si>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</si>
  <si>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</si>
  <si>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</si>
  <si>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</si>
  <si>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</si>
  <si>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</si>
  <si>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</si>
  <si>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</si>
  <si>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</si>
  <si>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</si>
  <si>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</si>
  <si>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</si>
  <si>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</si>
  <si>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</si>
  <si>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</si>
  <si>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</si>
  <si>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</si>
  <si>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</si>
  <si>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</si>
  <si>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</si>
  <si>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</si>
  <si>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</si>
  <si>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</si>
  <si>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</si>
  <si>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</si>
  <si>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</si>
  <si>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</si>
  <si>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</si>
  <si>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</si>
  <si>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</si>
  <si>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</si>
  <si>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</si>
  <si>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</si>
  <si>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</si>
  <si>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</si>
  <si>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</si>
  <si>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</si>
  <si>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</si>
  <si>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</si>
  <si>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</si>
  <si>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</si>
  <si>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</si>
  <si>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</si>
  <si>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</si>
  <si>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</si>
  <si>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</si>
  <si>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</si>
  <si>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</si>
  <si>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</si>
  <si>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</si>
  <si>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</si>
  <si>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</si>
  <si>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</si>
  <si>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</si>
  <si>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</si>
  <si>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</si>
  <si>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</si>
  <si>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</si>
  <si>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</si>
  <si>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</si>
  <si>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</si>
  <si>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</si>
  <si>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</si>
  <si>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</si>
  <si>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</si>
  <si>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</si>
  <si>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</si>
  <si>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</si>
  <si>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</si>
  <si>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</si>
  <si>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</si>
  <si>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</si>
  <si>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</si>
  <si>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</si>
  <si>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</si>
  <si>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</si>
  <si>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</si>
  <si>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</si>
  <si>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</si>
  <si>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</si>
  <si>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</si>
  <si>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</si>
  <si>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</si>
  <si>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</si>
  <si>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</si>
  <si>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</si>
  <si>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</si>
  <si>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</si>
  <si>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</si>
  <si>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</si>
  <si>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</si>
  <si>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</si>
  <si>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</si>
  <si>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</si>
  <si>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</si>
  <si>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</si>
  <si>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</si>
  <si>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</si>
  <si>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</si>
  <si>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</si>
  <si>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</si>
  <si>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</si>
  <si>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</si>
  <si>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</si>
  <si>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</si>
  <si>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</si>
  <si>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</si>
  <si>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</si>
  <si>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</si>
  <si>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</si>
  <si>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</si>
  <si>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</si>
  <si>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</si>
  <si>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</si>
  <si>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</si>
  <si>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</si>
  <si>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</si>
  <si>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</si>
  <si>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</si>
  <si>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</si>
  <si>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</si>
  <si>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</si>
  <si>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</si>
  <si>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</si>
  <si>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</si>
  <si>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</si>
  <si>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</si>
  <si>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</si>
  <si>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</si>
  <si>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</si>
  <si>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</si>
  <si>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</si>
  <si>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</si>
  <si>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</si>
  <si>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</si>
  <si>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</si>
  <si>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</si>
  <si>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</si>
  <si>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</si>
  <si>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</si>
  <si>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</si>
  <si>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</si>
  <si>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</si>
  <si>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</si>
  <si>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</si>
  <si>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</si>
  <si>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</si>
  <si>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</si>
  <si>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</si>
  <si>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</si>
  <si>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</si>
  <si>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</si>
  <si>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</si>
  <si>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</si>
  <si>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</si>
  <si>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</si>
  <si>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</si>
  <si>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</si>
  <si>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</si>
  <si>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</si>
  <si>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</si>
  <si>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</si>
  <si>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</si>
  <si>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</si>
  <si>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</si>
  <si>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</si>
  <si>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</si>
  <si>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</si>
  <si>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</si>
  <si>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</si>
  <si>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</si>
  <si>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</si>
  <si>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</si>
  <si>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</si>
  <si>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</si>
  <si>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</si>
  <si>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</si>
  <si>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</si>
  <si>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</si>
  <si>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</si>
  <si>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</si>
  <si>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</si>
  <si>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</si>
  <si>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</si>
  <si>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</si>
  <si>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</si>
  <si>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</si>
  <si>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</si>
  <si>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</si>
  <si>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</si>
  <si>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</si>
  <si>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</si>
  <si>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</si>
  <si>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</si>
  <si>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</si>
  <si>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</si>
  <si>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</si>
  <si>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</si>
  <si>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</si>
  <si>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</si>
  <si>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</si>
  <si>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</si>
  <si>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</si>
  <si>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</si>
  <si>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</si>
  <si>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</si>
  <si>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</si>
  <si>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</si>
  <si>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</si>
  <si>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</si>
  <si>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</si>
  <si>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</si>
  <si>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</si>
  <si>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</si>
  <si>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</si>
  <si>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</si>
  <si>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</si>
  <si>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</si>
  <si>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</si>
  <si>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</si>
  <si>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</si>
  <si>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</si>
  <si>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</si>
  <si>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</si>
  <si>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</si>
  <si>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</si>
  <si>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</si>
  <si>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</si>
  <si>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</si>
  <si>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</si>
  <si>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</si>
  <si>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</si>
  <si>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</si>
  <si>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</si>
  <si>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</si>
  <si>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</si>
  <si>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</si>
  <si>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</si>
  <si>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</si>
  <si>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</si>
  <si>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</si>
  <si>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</si>
  <si>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</si>
  <si>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</si>
  <si>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</si>
  <si>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</si>
  <si>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</si>
  <si>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</si>
  <si>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</si>
  <si>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</si>
  <si>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</si>
  <si>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</si>
  <si>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</si>
  <si>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</si>
  <si>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</si>
  <si>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</si>
  <si>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</si>
  <si>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</si>
  <si>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</si>
  <si>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</si>
  <si>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</si>
  <si>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</si>
  <si>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</si>
  <si>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</si>
  <si>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</si>
  <si>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</si>
  <si>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</si>
  <si>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</si>
  <si>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</si>
  <si>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</si>
  <si>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</si>
  <si>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</si>
  <si>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</si>
  <si>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</si>
  <si>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</si>
  <si>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</si>
  <si>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</si>
  <si>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</si>
  <si>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</si>
  <si>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</si>
  <si>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</si>
  <si>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</si>
  <si>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</si>
  <si>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</si>
  <si>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</si>
  <si>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</si>
  <si>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</si>
  <si>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</si>
  <si>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</si>
  <si>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</si>
  <si>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</si>
  <si>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</si>
  <si>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</si>
  <si>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</si>
  <si>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</si>
  <si>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</si>
  <si>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</si>
  <si>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</si>
  <si>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</si>
  <si>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</si>
  <si>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</si>
  <si>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</si>
  <si>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</si>
  <si>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</si>
  <si>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</si>
  <si>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</si>
  <si>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</si>
  <si>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</si>
  <si>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</si>
  <si>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</si>
  <si>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</si>
  <si>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</si>
  <si>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</si>
  <si>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</si>
  <si>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</si>
  <si>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</si>
  <si>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</si>
  <si>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</si>
  <si>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</si>
  <si>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</si>
  <si>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</si>
  <si>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</si>
  <si>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</si>
  <si>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</si>
  <si>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</si>
  <si>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</si>
  <si>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</si>
  <si>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</si>
  <si>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</si>
  <si>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</si>
  <si>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</si>
  <si>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</si>
  <si>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</si>
  <si>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</si>
  <si>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</si>
  <si>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</si>
  <si>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</si>
  <si>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</si>
  <si>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</si>
  <si>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</si>
  <si>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</si>
  <si>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</si>
  <si>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</si>
  <si>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</si>
  <si>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</si>
  <si>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</si>
  <si>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</si>
  <si>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</si>
  <si>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</si>
  <si>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</si>
  <si>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</si>
  <si>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</si>
  <si>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</si>
  <si>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</si>
  <si>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</si>
  <si>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</si>
  <si>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</si>
  <si>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</si>
  <si>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</si>
  <si>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</si>
  <si>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</si>
  <si>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</si>
  <si>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</si>
  <si>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</si>
  <si>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</si>
  <si>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</si>
  <si>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</si>
  <si>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</si>
  <si>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</si>
  <si>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</si>
  <si>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</si>
  <si>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</si>
  <si>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</si>
  <si>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</si>
  <si>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</si>
  <si>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</si>
  <si>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</si>
  <si>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</si>
  <si>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</si>
  <si>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</si>
  <si>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</si>
  <si>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</si>
  <si>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</si>
  <si>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</si>
  <si>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</si>
  <si>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</si>
  <si>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</si>
  <si>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</si>
  <si>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</si>
  <si>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</si>
  <si>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</si>
  <si>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</si>
  <si>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</si>
  <si>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</si>
  <si>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</si>
  <si>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</si>
  <si>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</si>
  <si>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</si>
  <si>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</si>
  <si>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</si>
  <si>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</si>
  <si>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</si>
  <si>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</si>
  <si>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</si>
  <si>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</si>
  <si>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</si>
  <si>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</si>
  <si>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</si>
  <si>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</si>
  <si>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</si>
  <si>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</si>
  <si>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</si>
  <si>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</si>
  <si>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</si>
  <si>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</si>
  <si>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</si>
  <si>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</si>
  <si>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</si>
  <si>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</si>
  <si>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</si>
  <si>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</si>
  <si>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</si>
  <si>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</si>
  <si>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</si>
  <si>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</si>
  <si>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</si>
  <si>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</si>
  <si>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</si>
  <si>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</si>
  <si>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</si>
  <si>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</si>
  <si>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</si>
  <si>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</si>
  <si>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</si>
  <si>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</si>
  <si>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</si>
  <si>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</si>
  <si>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</si>
  <si>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</si>
  <si>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</si>
  <si>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</si>
  <si>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</si>
  <si>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</si>
  <si>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</si>
  <si>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</si>
  <si>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</si>
  <si>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</si>
  <si>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</si>
  <si>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</si>
  <si>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</si>
  <si>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</si>
  <si>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</si>
  <si>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</si>
  <si>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</si>
  <si>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</si>
  <si>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</si>
  <si>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</si>
  <si>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</si>
  <si>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</si>
  <si>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</si>
  <si>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</si>
  <si>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</si>
  <si>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</si>
  <si>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</si>
  <si>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</si>
  <si>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</si>
  <si>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</si>
  <si>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</si>
  <si>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</si>
  <si>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</si>
  <si>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</si>
  <si>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</si>
  <si>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</si>
  <si>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</si>
  <si>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</si>
  <si>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</si>
  <si>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</si>
  <si>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</si>
  <si>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</si>
  <si>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</si>
  <si>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</si>
  <si>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</si>
  <si>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</si>
  <si>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</si>
  <si>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</si>
  <si>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</si>
  <si>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</si>
  <si>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</si>
  <si>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</si>
  <si>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</si>
  <si>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</si>
  <si>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</si>
  <si>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</si>
  <si>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</si>
  <si>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</si>
  <si>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</si>
  <si>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</si>
  <si>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</si>
  <si>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</si>
  <si>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</si>
  <si>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</si>
  <si>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</si>
  <si>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</si>
  <si>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</si>
  <si>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</si>
  <si>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</si>
  <si>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</si>
  <si>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</si>
  <si>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</si>
  <si>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</si>
  <si>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</si>
  <si>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</si>
  <si>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</si>
  <si>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</si>
  <si>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</si>
  <si>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</si>
  <si>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</si>
  <si>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</si>
  <si>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</si>
  <si>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</si>
  <si>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</si>
  <si>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</si>
  <si>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</si>
  <si>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</si>
  <si>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</si>
  <si>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</si>
  <si>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</si>
  <si>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</si>
  <si>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</si>
  <si>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</si>
  <si>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</si>
  <si>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</si>
  <si>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</si>
  <si>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</si>
  <si>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</si>
  <si>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</si>
  <si>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</si>
  <si>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</si>
  <si>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</si>
  <si>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</si>
  <si>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</si>
  <si>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</si>
  <si>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</si>
  <si>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</si>
  <si>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</si>
  <si>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</si>
  <si>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</si>
  <si>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</si>
  <si>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</si>
  <si>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</si>
  <si>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</si>
  <si>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</si>
  <si>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</si>
  <si>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</si>
  <si>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</si>
  <si>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</si>
  <si>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</si>
  <si>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</si>
  <si>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</si>
  <si>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</si>
  <si>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</si>
  <si>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</si>
  <si>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</si>
  <si>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</si>
  <si>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</si>
  <si>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</si>
  <si>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</si>
  <si>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</si>
  <si>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</si>
  <si>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</si>
  <si>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</si>
  <si>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</si>
  <si>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</si>
  <si>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</si>
  <si>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</si>
  <si>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</si>
  <si>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</si>
  <si>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</si>
  <si>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</si>
  <si>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</si>
  <si>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</si>
  <si>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</si>
  <si>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</si>
  <si>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</si>
  <si>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</si>
  <si>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</si>
  <si>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</si>
  <si>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</si>
  <si>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</si>
  <si>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</si>
  <si>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</si>
  <si>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</si>
  <si>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</si>
  <si>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</si>
  <si>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</si>
  <si>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</si>
  <si>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</si>
  <si>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</si>
  <si>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</si>
  <si>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</si>
  <si>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</si>
  <si>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</si>
  <si>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</si>
  <si>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</si>
  <si>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</si>
  <si>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</si>
  <si>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</si>
  <si>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</si>
  <si>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</si>
  <si>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</si>
  <si>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</si>
  <si>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</si>
  <si>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</si>
  <si>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</si>
  <si>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</si>
  <si>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</si>
  <si>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</si>
  <si>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</si>
  <si>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</si>
  <si>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</si>
  <si>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</si>
  <si>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</si>
  <si>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</si>
  <si>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</si>
  <si>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</si>
  <si>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</si>
  <si>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</si>
  <si>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</si>
  <si>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</si>
  <si>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</si>
  <si>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</si>
  <si>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</si>
  <si>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</si>
  <si>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</si>
  <si>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</si>
  <si>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</si>
  <si>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</si>
  <si>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</si>
  <si>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</si>
  <si>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</si>
  <si>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</si>
  <si>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</si>
  <si>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</si>
  <si>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</si>
  <si>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</si>
  <si>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</si>
  <si>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</si>
  <si>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</si>
  <si>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</si>
  <si>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</si>
  <si>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</si>
  <si>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</si>
  <si>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</si>
  <si>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</si>
  <si>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</si>
  <si>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</si>
  <si>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</si>
  <si>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</si>
  <si>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</si>
  <si>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</si>
  <si>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</si>
  <si>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</si>
  <si>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</si>
  <si>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</si>
  <si>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</si>
  <si>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</si>
  <si>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</si>
  <si>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</si>
  <si>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</si>
  <si>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</si>
  <si>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</si>
  <si>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</si>
  <si>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</si>
  <si>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</si>
  <si>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</si>
  <si>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</si>
  <si>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</si>
  <si>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</si>
  <si>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</si>
  <si>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</si>
  <si>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</si>
  <si>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</si>
  <si>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</si>
  <si>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</si>
  <si>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</si>
  <si>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</si>
  <si>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</si>
  <si>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</si>
  <si>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</si>
  <si>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</si>
  <si>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</si>
  <si>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</si>
  <si>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</si>
  <si>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</si>
  <si>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</si>
  <si>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</si>
  <si>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</si>
  <si>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</si>
  <si>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</si>
  <si>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</si>
  <si>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</si>
  <si>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</si>
  <si>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</si>
  <si>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</si>
  <si>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</si>
  <si>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</si>
  <si>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</si>
  <si>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</si>
  <si>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</si>
  <si>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</si>
  <si>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</si>
  <si>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</si>
  <si>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</si>
  <si>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</si>
  <si>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</si>
  <si>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</si>
  <si>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</si>
  <si>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</si>
  <si>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</si>
  <si>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</si>
  <si>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</si>
  <si>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</si>
  <si>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</si>
  <si>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</si>
  <si>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</si>
  <si>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</si>
  <si>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</si>
  <si>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</si>
  <si>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</si>
  <si>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</si>
  <si>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</si>
  <si>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</si>
  <si>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</si>
  <si>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</si>
  <si>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</si>
  <si>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</si>
  <si>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</si>
  <si>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</si>
  <si>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</si>
  <si>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</si>
  <si>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</si>
  <si>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</si>
  <si>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</si>
  <si>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</si>
  <si>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</si>
  <si>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</si>
  <si>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</si>
  <si>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</si>
  <si>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</si>
  <si>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</si>
  <si>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</si>
  <si>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</si>
  <si>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</si>
  <si>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</si>
  <si>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</si>
  <si>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</si>
  <si>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</si>
  <si>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</si>
  <si>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</si>
  <si>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</si>
  <si>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</si>
  <si>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</si>
  <si>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</si>
  <si>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</si>
  <si>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</si>
  <si>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</si>
  <si>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</si>
  <si>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</si>
  <si>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</si>
  <si>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</si>
  <si>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</si>
  <si>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</si>
  <si>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</si>
  <si>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</si>
  <si>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</si>
  <si>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</si>
  <si>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</si>
  <si>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</si>
  <si>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</si>
  <si>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</si>
  <si>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</si>
  <si>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</si>
  <si>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</si>
  <si>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</si>
  <si>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</si>
  <si>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</si>
  <si>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</si>
  <si>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</si>
  <si>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</si>
  <si>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</si>
  <si>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</si>
  <si>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</si>
  <si>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</si>
  <si>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</si>
  <si>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</si>
  <si>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</si>
  <si>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</si>
  <si>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</si>
  <si>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</si>
  <si>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</si>
  <si>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</si>
  <si>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</si>
  <si>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</si>
  <si>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</si>
  <si>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</si>
  <si>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</si>
  <si>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</si>
  <si>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</si>
  <si>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</si>
  <si>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</si>
  <si>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</si>
  <si>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</si>
  <si>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</si>
  <si>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</si>
  <si>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</si>
  <si>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</si>
  <si>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</si>
  <si>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</si>
  <si>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</si>
  <si>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</si>
  <si>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</si>
  <si>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</si>
  <si>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</si>
  <si>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</si>
  <si>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</si>
  <si>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</si>
  <si>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</si>
  <si>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</si>
  <si>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</si>
  <si>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</si>
  <si>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</si>
  <si>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</si>
  <si>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</si>
  <si>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</si>
  <si>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</si>
  <si>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</si>
  <si>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</si>
  <si>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</si>
  <si>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</si>
  <si>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</si>
  <si>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</si>
  <si>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</si>
  <si>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</si>
  <si>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</si>
  <si>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</si>
  <si>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</si>
  <si>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</si>
  <si>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</si>
  <si>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</si>
  <si>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</si>
  <si>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</si>
  <si>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</si>
  <si>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</si>
  <si>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</si>
  <si>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</si>
  <si>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</si>
  <si>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</si>
  <si>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</si>
  <si>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</si>
  <si>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</si>
  <si>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</si>
  <si>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</si>
  <si>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</si>
  <si>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</si>
  <si>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</si>
  <si>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</si>
  <si>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</si>
  <si>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</si>
  <si>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</si>
  <si>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</si>
  <si>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</si>
  <si>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</si>
  <si>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</si>
  <si>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</si>
  <si>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</si>
  <si>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</si>
  <si>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</si>
  <si>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</si>
  <si>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</si>
  <si>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</si>
  <si>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</si>
  <si>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</si>
  <si>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</si>
  <si>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</si>
  <si>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</si>
  <si>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</si>
  <si>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</si>
  <si>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</si>
  <si>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</si>
  <si>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</si>
  <si>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</si>
  <si>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</si>
  <si>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</si>
  <si>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</si>
  <si>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</si>
  <si>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</si>
  <si>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</si>
  <si>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</si>
  <si>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</si>
  <si>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</si>
  <si>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</si>
  <si>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</si>
  <si>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</si>
  <si>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</si>
  <si>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</si>
  <si>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</si>
  <si>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</si>
  <si>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</si>
  <si>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</si>
  <si>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</si>
  <si>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</si>
  <si>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</si>
  <si>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</si>
  <si>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</si>
  <si>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</si>
  <si>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</si>
  <si>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</si>
  <si>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</si>
  <si>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</si>
  <si>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</si>
  <si>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</si>
  <si>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</si>
  <si>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</si>
  <si>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</si>
  <si>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</si>
  <si>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</si>
  <si>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</si>
  <si>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</si>
  <si>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</si>
  <si>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</si>
  <si>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</si>
  <si>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</si>
  <si>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</si>
  <si>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</si>
  <si>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</si>
  <si>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</si>
  <si>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</si>
  <si>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</si>
  <si>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</si>
  <si>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</si>
  <si>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</si>
  <si>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</si>
  <si>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</si>
  <si>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</si>
  <si>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</si>
  <si>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</si>
  <si>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</si>
  <si>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</si>
  <si>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</si>
  <si>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</si>
  <si>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</si>
  <si>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</si>
  <si>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</si>
  <si>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</si>
  <si>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</si>
  <si>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</si>
  <si>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</si>
  <si>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</si>
  <si>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</si>
  <si>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</si>
  <si>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</si>
  <si>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</si>
  <si>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</si>
  <si>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</si>
  <si>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</si>
  <si>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</si>
  <si>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</si>
  <si>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</si>
  <si>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</si>
  <si>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</si>
  <si>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</si>
  <si>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</si>
  <si>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</si>
  <si>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</si>
  <si>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</si>
  <si>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</si>
  <si>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</si>
  <si>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</si>
  <si>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</si>
  <si>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</si>
  <si>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</si>
  <si>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</si>
  <si>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</si>
  <si>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</si>
  <si>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</si>
  <si>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</si>
  <si>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</si>
  <si>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</si>
  <si>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</si>
  <si>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</si>
  <si>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</si>
  <si>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</si>
  <si>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</si>
  <si>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</si>
  <si>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</si>
  <si>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</si>
  <si>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</si>
  <si>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</si>
  <si>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</si>
  <si>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</si>
  <si>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</si>
  <si>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</si>
  <si>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</si>
  <si>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</si>
  <si>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</si>
  <si>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</si>
  <si>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</si>
  <si>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</si>
  <si>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</si>
  <si>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</si>
  <si>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</si>
  <si>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</si>
  <si>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</si>
  <si>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</si>
  <si>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</si>
  <si>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</si>
  <si>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</si>
  <si>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</si>
  <si>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</si>
  <si>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</si>
  <si>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</si>
  <si>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</si>
  <si>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</si>
  <si>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</si>
  <si>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</si>
  <si>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</si>
  <si>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</si>
  <si>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</si>
  <si>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</si>
  <si>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</si>
  <si>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</si>
  <si>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</si>
  <si>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</si>
  <si>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</si>
  <si>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</si>
  <si>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</si>
  <si>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</si>
  <si>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</si>
  <si>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</si>
  <si>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</si>
  <si>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</si>
  <si>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</si>
  <si>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</si>
  <si>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</si>
  <si>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</si>
  <si>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</si>
  <si>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</si>
  <si>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</si>
  <si>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</si>
  <si>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</si>
  <si>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</si>
  <si>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</si>
  <si>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</si>
  <si>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</si>
  <si>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</si>
  <si>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</si>
  <si>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</si>
  <si>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</si>
  <si>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</si>
  <si>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</si>
  <si>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</si>
  <si>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</si>
  <si>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</si>
  <si>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</si>
  <si>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</si>
  <si>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</si>
  <si>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</si>
  <si>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</si>
  <si>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</si>
  <si>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</si>
  <si>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</si>
  <si>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</si>
  <si>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</si>
  <si>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</si>
  <si>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</si>
  <si>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</si>
  <si>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</si>
  <si>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</si>
  <si>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</si>
  <si>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</si>
  <si>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</si>
  <si>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</si>
  <si>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</si>
  <si>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</si>
  <si>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</si>
  <si>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</si>
  <si>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</si>
  <si>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</si>
  <si>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</si>
  <si>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</si>
  <si>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</si>
  <si>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</si>
  <si>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</si>
  <si>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</si>
  <si>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</si>
  <si>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</si>
  <si>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</si>
  <si>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</si>
  <si>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</si>
  <si>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</si>
  <si>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</si>
  <si>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</si>
  <si>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</si>
  <si>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</si>
  <si>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</si>
  <si>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</si>
  <si>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</si>
  <si>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</si>
  <si>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</si>
  <si>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</si>
  <si>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</si>
  <si>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</si>
  <si>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</si>
  <si>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</si>
  <si>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</si>
  <si>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</si>
  <si>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</si>
  <si>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</si>
  <si>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</si>
  <si>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</si>
  <si>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</si>
  <si>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</si>
  <si>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</si>
  <si>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</si>
  <si>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</si>
  <si>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</si>
  <si>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</si>
  <si>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</si>
  <si>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</si>
  <si>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</si>
  <si>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</si>
  <si>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</si>
  <si>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</si>
  <si>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</si>
  <si>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</si>
  <si>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</si>
  <si>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</si>
  <si>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</si>
  <si>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</si>
  <si>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</si>
  <si>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</si>
  <si>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</si>
  <si>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</si>
  <si>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</si>
  <si>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</si>
  <si>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</si>
  <si>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</si>
  <si>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</si>
  <si>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</si>
  <si>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</si>
  <si>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</si>
  <si>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</si>
  <si>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</si>
  <si>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</si>
  <si>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</si>
  <si>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</si>
  <si>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</si>
  <si>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</si>
  <si>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</si>
  <si>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</si>
  <si>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</si>
  <si>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</si>
  <si>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</si>
  <si>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</si>
  <si>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</si>
  <si>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</si>
  <si>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</si>
  <si>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</si>
  <si>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</si>
  <si>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</si>
  <si>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</si>
  <si>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</si>
  <si>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</si>
  <si>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</si>
  <si>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</si>
  <si>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</si>
  <si>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</si>
  <si>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</si>
  <si>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</si>
  <si>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</si>
  <si>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</si>
  <si>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</si>
  <si>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</si>
  <si>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</si>
  <si>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</si>
  <si>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</si>
  <si>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</si>
  <si>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</si>
  <si>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</si>
  <si>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</si>
  <si>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</si>
  <si>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</si>
  <si>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</si>
  <si>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</si>
  <si>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</si>
  <si>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</si>
  <si>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</si>
  <si>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</si>
  <si>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</si>
  <si>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</si>
  <si>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</si>
  <si>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</si>
  <si>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</si>
  <si>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</si>
  <si>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</si>
  <si>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</si>
  <si>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</si>
  <si>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</si>
  <si>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</si>
  <si>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</si>
  <si>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</si>
  <si>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</si>
  <si>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</si>
  <si>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</si>
  <si>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</si>
  <si>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</si>
  <si>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</si>
  <si>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</si>
  <si>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</si>
  <si>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</si>
  <si>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</si>
  <si>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</si>
  <si>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</si>
  <si>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</si>
  <si>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</si>
  <si>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</si>
  <si>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</si>
  <si>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</si>
  <si>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</si>
  <si>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</si>
  <si>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</si>
  <si>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</si>
  <si>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</si>
  <si>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</si>
  <si>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</si>
  <si>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</si>
  <si>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</si>
  <si>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</si>
  <si>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</si>
  <si>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</si>
  <si>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</si>
  <si>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</si>
  <si>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</si>
  <si>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</si>
  <si>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</si>
  <si>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</si>
  <si>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</si>
  <si>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</si>
  <si>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</si>
  <si>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</si>
  <si>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</si>
  <si>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</si>
  <si>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</si>
  <si>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</si>
  <si>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</si>
  <si>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</si>
  <si>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</si>
  <si>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</si>
  <si>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</si>
  <si>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</si>
  <si>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</si>
  <si>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</si>
  <si>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</si>
  <si>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</si>
  <si>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</si>
  <si>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</si>
  <si>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</si>
  <si>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</si>
  <si>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</si>
  <si>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</si>
  <si>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</si>
  <si>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</si>
  <si>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</si>
  <si>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</si>
  <si>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</si>
  <si>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</si>
  <si>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</si>
  <si>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</si>
  <si>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</si>
  <si>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</si>
  <si>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</si>
  <si>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</si>
  <si>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</si>
  <si>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</si>
  <si>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</si>
  <si>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</si>
  <si>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</si>
  <si>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</si>
  <si>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</si>
  <si>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</si>
  <si>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</si>
  <si>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</si>
  <si>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</si>
  <si>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</si>
  <si>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</si>
  <si>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</si>
  <si>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</si>
  <si>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</si>
  <si>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</si>
  <si>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</si>
  <si>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</si>
  <si>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</si>
  <si>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</si>
  <si>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</si>
  <si>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</si>
  <si>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</si>
  <si>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</si>
  <si>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</si>
  <si>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</si>
  <si>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</si>
  <si>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</si>
  <si>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</si>
  <si>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</si>
  <si>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</si>
  <si>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</si>
  <si>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</si>
  <si>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</si>
  <si>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</si>
  <si>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</si>
  <si>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</si>
  <si>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</si>
  <si>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</si>
  <si>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</si>
  <si>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</si>
  <si>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</si>
  <si>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</si>
  <si>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</si>
  <si>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</si>
  <si>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</si>
  <si>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</si>
  <si>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</si>
  <si>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</si>
  <si>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</si>
  <si>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</si>
  <si>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</si>
  <si>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</si>
  <si>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</si>
  <si>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</si>
  <si>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</si>
  <si>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</si>
  <si>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</si>
  <si>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</si>
  <si>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</si>
  <si>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</si>
  <si>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</si>
  <si>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</si>
  <si>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</si>
  <si>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</si>
  <si>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</si>
  <si>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</si>
  <si>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</si>
  <si>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</si>
  <si>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</si>
  <si>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</si>
  <si>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</si>
  <si>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</si>
  <si>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</si>
  <si>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</si>
  <si>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</si>
  <si>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</si>
  <si>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</si>
  <si>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</si>
  <si>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</si>
  <si>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</si>
  <si>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</si>
  <si>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</si>
  <si>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</si>
  <si>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</si>
  <si>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</si>
  <si>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</si>
  <si>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</si>
  <si>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</si>
  <si>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</si>
  <si>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</si>
  <si>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</si>
  <si>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</si>
  <si>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</si>
  <si>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</si>
  <si>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</si>
  <si>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</si>
  <si>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</si>
  <si>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</si>
  <si>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</si>
  <si>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</si>
  <si>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</si>
  <si>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</si>
  <si>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</si>
  <si>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</si>
  <si>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</si>
  <si>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</si>
  <si>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</si>
  <si>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</si>
  <si>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</si>
  <si>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</si>
  <si>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</si>
  <si>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</si>
  <si>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</si>
  <si>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</si>
  <si>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</si>
  <si>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</si>
  <si>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</si>
  <si>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</si>
  <si>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</si>
  <si>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</si>
  <si>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</si>
  <si>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</si>
  <si>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</si>
  <si>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</si>
  <si>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</si>
  <si>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</si>
  <si>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</si>
  <si>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</si>
  <si>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</si>
  <si>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</si>
  <si>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</si>
  <si>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</si>
  <si>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</si>
  <si>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</si>
  <si>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</si>
  <si>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</si>
  <si>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</si>
  <si>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</si>
  <si>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</si>
  <si>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</si>
  <si>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</si>
  <si>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</si>
  <si>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</si>
  <si>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</si>
  <si>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</si>
  <si>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</si>
  <si>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</si>
  <si>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</si>
  <si>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</si>
  <si>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</si>
  <si>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</si>
  <si>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</si>
  <si>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</si>
  <si>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</si>
  <si>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</si>
  <si>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</si>
  <si>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</si>
  <si>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</si>
  <si>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</si>
  <si>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</si>
  <si>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</si>
  <si>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</si>
  <si>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</si>
  <si>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</si>
  <si>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</si>
  <si>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</si>
  <si>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</si>
  <si>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</si>
  <si>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</si>
  <si>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</si>
  <si>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</si>
  <si>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</si>
  <si>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</si>
  <si>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</si>
  <si>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</si>
  <si>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</si>
  <si>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</si>
  <si>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</si>
  <si>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</si>
  <si>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</si>
  <si>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</si>
  <si>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</si>
  <si>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</si>
  <si>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</si>
  <si>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</si>
  <si>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</si>
  <si>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</si>
  <si>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</si>
  <si>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</si>
  <si>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</si>
  <si>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</si>
  <si>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</si>
  <si>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</si>
  <si>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</si>
  <si>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</si>
  <si>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</si>
  <si>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</si>
  <si>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</si>
  <si>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</si>
  <si>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</si>
  <si>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</si>
  <si>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</si>
  <si>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</si>
  <si>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</si>
  <si>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</si>
  <si>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</si>
  <si>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</si>
  <si>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</si>
  <si>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</si>
  <si>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</si>
  <si>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</si>
  <si>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</si>
  <si>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</si>
  <si>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</si>
  <si>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</si>
  <si>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</si>
  <si>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</si>
  <si>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</si>
  <si>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</si>
  <si>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</si>
  <si>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</si>
  <si>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</si>
  <si>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</si>
  <si>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</si>
  <si>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</si>
  <si>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</si>
  <si>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</si>
  <si>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</si>
  <si>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</si>
  <si>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</si>
  <si>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</si>
  <si>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</si>
  <si>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</si>
  <si>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</si>
  <si>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</si>
  <si>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</si>
  <si>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</si>
  <si>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</si>
  <si>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</si>
  <si>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</si>
  <si>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</si>
  <si>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</si>
  <si>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</si>
  <si>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</si>
  <si>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</si>
  <si>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</si>
  <si>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</si>
  <si>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</si>
  <si>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</si>
  <si>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</si>
  <si>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</si>
  <si>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</si>
  <si>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</si>
  <si>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</si>
  <si>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</si>
  <si>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</si>
  <si>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</si>
  <si>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</si>
  <si>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</si>
  <si>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</si>
  <si>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</si>
  <si>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</si>
  <si>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</si>
  <si>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</si>
  <si>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</si>
  <si>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</si>
  <si>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</si>
  <si>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</si>
  <si>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</si>
  <si>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</si>
  <si>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</si>
  <si>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</si>
  <si>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</si>
  <si>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</si>
  <si>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</si>
  <si>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</si>
  <si>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</si>
  <si>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</si>
  <si>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</si>
  <si>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</si>
  <si>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</si>
  <si>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</si>
  <si>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</si>
  <si>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</si>
  <si>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</si>
  <si>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</si>
  <si>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</si>
  <si>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</si>
  <si>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</si>
  <si>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</si>
  <si>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</si>
  <si>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</si>
  <si>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</si>
  <si>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</si>
  <si>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</si>
  <si>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</si>
  <si>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</si>
  <si>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</si>
  <si>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</si>
  <si>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</si>
  <si>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</si>
  <si>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</si>
  <si>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</si>
  <si>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</si>
  <si>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</si>
  <si>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</si>
  <si>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</si>
  <si>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</si>
  <si>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</si>
  <si>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</si>
  <si>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</si>
  <si>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</si>
  <si>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</si>
  <si>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</si>
  <si>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</si>
  <si>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</si>
  <si>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</si>
  <si>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</si>
  <si>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</si>
  <si>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</si>
  <si>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</si>
  <si>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</si>
  <si>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</si>
  <si>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</si>
  <si>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</si>
  <si>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</si>
  <si>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</si>
  <si>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</si>
  <si>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</si>
  <si>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</si>
  <si>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</si>
  <si>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</si>
  <si>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</si>
  <si>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</si>
  <si>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</si>
  <si>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</si>
  <si>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</si>
  <si>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</si>
  <si>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</si>
  <si>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</si>
  <si>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</si>
  <si>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</si>
  <si>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</si>
  <si>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</si>
  <si>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</si>
  <si>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</si>
  <si>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</si>
  <si>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</si>
  <si>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</si>
  <si>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</si>
  <si>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</si>
  <si>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</si>
  <si>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</si>
  <si>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</si>
  <si>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</si>
  <si>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</si>
  <si>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</si>
  <si>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</si>
  <si>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</si>
  <si>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</si>
  <si>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</si>
  <si>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</si>
  <si>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</si>
  <si>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</si>
  <si>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</si>
  <si>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</si>
  <si>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</si>
  <si>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</si>
  <si>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</si>
  <si>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</si>
  <si>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</si>
  <si>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</si>
  <si>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</si>
  <si>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</si>
  <si>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</si>
  <si>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</si>
  <si>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</si>
  <si>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</si>
  <si>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</si>
  <si>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</si>
  <si>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</si>
  <si>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</si>
  <si>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</si>
  <si>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</si>
  <si>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</si>
  <si>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</si>
  <si>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</si>
  <si>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</si>
  <si>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</si>
  <si>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</si>
  <si>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</si>
  <si>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</si>
  <si>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</si>
  <si>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</si>
  <si>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</si>
  <si>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</si>
  <si>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</si>
  <si>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</si>
  <si>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</si>
  <si>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</si>
  <si>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</si>
  <si>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</si>
  <si>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</si>
  <si>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</si>
  <si>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</si>
  <si>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</si>
  <si>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</si>
  <si>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</si>
  <si>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</si>
  <si>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</si>
  <si>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</si>
  <si>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</si>
  <si>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</si>
  <si>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</si>
  <si>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</si>
  <si>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</si>
  <si>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</si>
  <si>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</si>
  <si>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</si>
  <si>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</si>
  <si>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</si>
  <si>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</si>
  <si>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</si>
  <si>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</si>
  <si>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</si>
  <si>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</si>
  <si>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</si>
  <si>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</si>
  <si>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</si>
  <si>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</si>
  <si>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</si>
  <si>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</si>
  <si>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</si>
  <si>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</si>
  <si>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</si>
  <si>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</si>
  <si>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</si>
  <si>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</si>
  <si>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</si>
  <si>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</si>
  <si>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</si>
  <si>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</si>
  <si>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</si>
  <si>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</si>
  <si>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</si>
  <si>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</si>
  <si>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</si>
  <si>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</si>
  <si>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</si>
  <si>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</si>
  <si>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</si>
  <si>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</si>
  <si>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</si>
  <si>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</si>
  <si>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</si>
  <si>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</si>
  <si>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</si>
  <si>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</si>
  <si>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</si>
  <si>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</si>
  <si>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</si>
  <si>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</si>
  <si>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</si>
  <si>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</si>
  <si>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</si>
  <si>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</si>
  <si>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</si>
  <si>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</si>
  <si>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</si>
  <si>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</si>
  <si>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</si>
  <si>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</si>
  <si>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</si>
  <si>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</si>
  <si>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</si>
  <si>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</si>
  <si>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</si>
  <si>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</si>
  <si>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</si>
  <si>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</si>
  <si>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</si>
  <si>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</si>
  <si>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</si>
  <si>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</si>
  <si>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</si>
  <si>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</si>
  <si>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</si>
  <si>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</si>
  <si>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</si>
  <si>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</si>
  <si>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</si>
  <si>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</si>
  <si>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</si>
  <si>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</si>
  <si>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</si>
  <si>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</si>
  <si>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</si>
  <si>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</si>
  <si>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</si>
  <si>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</si>
  <si>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</si>
  <si>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</si>
  <si>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</si>
  <si>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</si>
  <si>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</si>
  <si>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</si>
  <si>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</si>
  <si>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</si>
  <si>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</si>
  <si>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</si>
  <si>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</si>
  <si>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</si>
  <si>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</si>
  <si>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</si>
  <si>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</si>
  <si>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</si>
  <si>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</si>
  <si>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</si>
  <si>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</si>
  <si>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</si>
  <si>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</si>
  <si>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</si>
  <si>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</si>
  <si>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</si>
  <si>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</si>
  <si>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</si>
  <si>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</si>
  <si>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</si>
  <si>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</si>
  <si>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</si>
  <si>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</si>
  <si>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</si>
  <si>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</si>
  <si>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</si>
  <si>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</si>
  <si>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</si>
  <si>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</si>
  <si>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</si>
  <si>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</si>
  <si>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</si>
  <si>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</si>
  <si>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</si>
  <si>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</si>
  <si>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</si>
  <si>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</si>
  <si>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</si>
  <si>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</si>
  <si>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</si>
  <si>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</si>
  <si>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</si>
  <si>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</si>
  <si>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</si>
  <si>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</si>
  <si>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</si>
  <si>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</si>
  <si>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</si>
  <si>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</si>
  <si>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</si>
  <si>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</si>
  <si>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</si>
  <si>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</si>
  <si>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</si>
  <si>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</si>
  <si>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</si>
  <si>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</si>
  <si>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</si>
  <si>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</si>
  <si>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</si>
  <si>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</si>
  <si>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</si>
  <si>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</si>
  <si>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</si>
  <si>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</si>
  <si>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</si>
  <si>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</si>
  <si>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</si>
  <si>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</si>
  <si>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</si>
  <si>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</si>
  <si>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</si>
  <si>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</si>
  <si>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</si>
  <si>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</si>
  <si>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</si>
  <si>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</si>
  <si>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</si>
  <si>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</si>
  <si>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</si>
  <si>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</si>
  <si>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</si>
  <si>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</si>
  <si>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</si>
  <si>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</si>
  <si>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</si>
  <si>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</si>
  <si>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</si>
  <si>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</si>
  <si>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</si>
  <si>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</si>
  <si>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</si>
  <si>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</si>
  <si>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</si>
  <si>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</si>
  <si>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</si>
  <si>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</si>
  <si>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</si>
  <si>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</si>
  <si>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</si>
  <si>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</si>
  <si>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</si>
  <si>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</si>
  <si>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</si>
  <si>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</si>
  <si>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</si>
  <si>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</si>
  <si>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</si>
  <si>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</si>
  <si>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</si>
  <si>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</si>
  <si>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</si>
  <si>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</si>
  <si>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</si>
  <si>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</si>
  <si>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</si>
  <si>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</si>
  <si>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</si>
  <si>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</si>
  <si>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</si>
  <si>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</si>
  <si>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</si>
  <si>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</si>
  <si>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</si>
  <si>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</si>
  <si>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</si>
  <si>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</si>
  <si>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</si>
  <si>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</si>
  <si>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</si>
  <si>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</si>
  <si>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</si>
  <si>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</si>
  <si>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</si>
  <si>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</si>
  <si>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</si>
  <si>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</si>
  <si>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</si>
  <si>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</si>
  <si>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</si>
  <si>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</si>
  <si>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</si>
  <si>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</si>
  <si>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</si>
  <si>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</si>
  <si>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</si>
  <si>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</si>
  <si>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</si>
  <si>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</si>
  <si>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</si>
  <si>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</si>
  <si>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</si>
  <si>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</si>
  <si>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</si>
  <si>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</si>
  <si>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</si>
  <si>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</si>
  <si>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</si>
  <si>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</si>
  <si>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</si>
  <si>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</si>
  <si>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</si>
  <si>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</si>
  <si>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</si>
  <si>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</si>
  <si>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</si>
  <si>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</si>
  <si>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</si>
  <si>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</si>
  <si>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</si>
  <si>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</si>
  <si>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</si>
  <si>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</si>
  <si>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</si>
  <si>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</si>
  <si>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</si>
  <si>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</si>
  <si>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</si>
  <si>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</si>
  <si>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</si>
  <si>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</si>
  <si>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</si>
  <si>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</si>
  <si>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</si>
  <si>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</si>
  <si>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</si>
  <si>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</si>
  <si>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</si>
  <si>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</si>
  <si>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</si>
  <si>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</si>
  <si>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</si>
  <si>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</si>
  <si>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</si>
  <si>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</si>
  <si>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</si>
  <si>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</si>
  <si>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</si>
  <si>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</si>
  <si>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</si>
  <si>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</si>
  <si>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</si>
  <si>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</si>
  <si>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</si>
  <si>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</si>
  <si>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</si>
  <si>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</si>
  <si>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</si>
  <si>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</si>
  <si>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</si>
  <si>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</si>
  <si>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</si>
  <si>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</si>
  <si>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</si>
  <si>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</si>
  <si>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</si>
  <si>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</si>
  <si>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</si>
  <si>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</si>
  <si>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</si>
  <si>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</si>
  <si>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</si>
  <si>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</si>
  <si>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</si>
  <si>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</si>
  <si>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</si>
  <si>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</si>
  <si>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</si>
  <si>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</si>
  <si>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</si>
  <si>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</si>
  <si>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</si>
  <si>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</si>
  <si>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</si>
  <si>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</si>
  <si>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</si>
  <si>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</si>
  <si>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</si>
  <si>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</si>
  <si>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</si>
  <si>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</si>
  <si>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</si>
  <si>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</si>
  <si>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</si>
  <si>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</si>
  <si>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</si>
  <si>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</si>
  <si>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</si>
  <si>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</si>
  <si>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</si>
  <si>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</si>
  <si>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</si>
  <si>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</si>
  <si>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</si>
  <si>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</si>
  <si>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</si>
  <si>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</si>
  <si>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</si>
  <si>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</si>
  <si>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</si>
  <si>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</si>
  <si>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</si>
  <si>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</si>
  <si>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</si>
  <si>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</si>
  <si>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</si>
  <si>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</si>
  <si>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</si>
  <si>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</si>
  <si>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</si>
  <si>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</si>
  <si>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</si>
  <si>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</si>
  <si>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</si>
  <si>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</si>
  <si>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</si>
  <si>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</si>
  <si>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</si>
  <si>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</si>
  <si>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</si>
  <si>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</si>
  <si>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</si>
  <si>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</si>
  <si>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</si>
  <si>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</si>
  <si>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</si>
  <si>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</si>
  <si>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</si>
  <si>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</si>
  <si>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</si>
  <si>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</si>
  <si>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</si>
  <si>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</si>
  <si>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</si>
  <si>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</si>
  <si>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</si>
  <si>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</si>
  <si>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</si>
  <si>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</si>
  <si>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</si>
  <si>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</si>
  <si>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</si>
  <si>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</si>
  <si>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</si>
  <si>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</si>
  <si>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</si>
  <si>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</si>
  <si>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</si>
  <si>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</si>
  <si>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</si>
  <si>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</si>
  <si>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</si>
  <si>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</si>
  <si>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</si>
  <si>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</si>
  <si>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</si>
  <si>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</si>
  <si>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</si>
  <si>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</si>
  <si>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</si>
  <si>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</si>
  <si>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</si>
  <si>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</si>
  <si>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</si>
  <si>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</si>
  <si>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</si>
  <si>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</si>
  <si>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</si>
  <si>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</si>
  <si>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</si>
  <si>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</si>
  <si>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</si>
  <si>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</si>
  <si>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</si>
  <si>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</si>
  <si>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</si>
  <si>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</si>
  <si>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</si>
  <si>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</si>
  <si>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</si>
  <si>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</si>
  <si>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</si>
  <si>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</si>
  <si>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</si>
  <si>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</si>
  <si>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</si>
  <si>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</si>
  <si>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</si>
  <si>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</si>
  <si>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</si>
  <si>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</si>
  <si>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</si>
  <si>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</si>
  <si>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</si>
  <si>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</si>
  <si>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</si>
  <si>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</si>
  <si>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</si>
  <si>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</si>
  <si>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</si>
  <si>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</si>
  <si>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</si>
  <si>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</si>
  <si>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</si>
  <si>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</si>
  <si>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</si>
  <si>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</si>
  <si>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</si>
  <si>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</si>
  <si>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</si>
  <si>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</si>
  <si>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</si>
  <si>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</si>
  <si>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</si>
  <si>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</si>
  <si>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</si>
  <si>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</si>
  <si>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</si>
  <si>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</si>
  <si>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</si>
  <si>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</si>
  <si>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</si>
  <si>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</si>
  <si>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</si>
  <si>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</si>
  <si>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</si>
  <si>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</si>
  <si>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</si>
  <si>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</si>
  <si>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</si>
  <si>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</si>
  <si>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</si>
  <si>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</si>
  <si>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</si>
  <si>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</si>
  <si>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</si>
  <si>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</si>
  <si>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</si>
  <si>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</si>
  <si>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</si>
  <si>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</si>
  <si>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</si>
  <si>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</si>
  <si>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</si>
  <si>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</si>
  <si>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</si>
  <si>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</si>
  <si>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</si>
  <si>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</si>
  <si>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</si>
  <si>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</si>
  <si>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</si>
  <si>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</si>
  <si>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</si>
  <si>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</si>
  <si>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</si>
  <si>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</si>
  <si>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</si>
  <si>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</si>
  <si>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</si>
  <si>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</si>
  <si>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</si>
  <si>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</si>
  <si>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</si>
  <si>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</si>
  <si>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</si>
  <si>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</si>
  <si>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</si>
  <si>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</si>
  <si>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</si>
  <si>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</si>
  <si>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</si>
  <si>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</si>
  <si>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</si>
  <si>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</si>
  <si>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</si>
  <si>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</si>
  <si>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</si>
  <si>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</si>
  <si>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</si>
  <si>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</si>
  <si>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</si>
  <si>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</si>
  <si>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</si>
  <si>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</si>
  <si>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</si>
  <si>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</si>
  <si>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</si>
  <si>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</si>
  <si>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</si>
  <si>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</si>
  <si>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</si>
  <si>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</si>
  <si>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</si>
  <si>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</si>
  <si>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</si>
  <si>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</si>
  <si>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</si>
  <si>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</si>
  <si>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</si>
  <si>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</si>
  <si>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</si>
  <si>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DJEČJI VRTIĆ OPATIJA</t>
  </si>
  <si>
    <t>2025-06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</si>
</sst>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1541137.17</v>
      </c>
      <c r="D2" s="6">
        <f>'PR-RAS'!E6</f>
        <v>2059598.72</v>
      </c>
      <c r="E2" s="6">
        <v>0</v>
      </c>
      <c r="F2" s="6">
        <v>0</v>
      </c>
      <c r="G2" s="7">
        <f t="shared" ref="G2:G274" si="0">(B2/1000)*(C2*1+D2*2)</f>
        <v>5660.3346099999999</v>
      </c>
      <c r="H2" s="7">
        <f t="shared" ref="H2:H27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298167.88</v>
      </c>
      <c r="D45" s="1">
        <f>'PR-RAS'!E49</f>
        <v>431717</v>
      </c>
      <c r="E45" s="1">
        <v>0</v>
      </c>
      <c r="F45" s="1">
        <v>0</v>
      </c>
      <c r="G45" s="2">
        <f t="shared" si="0"/>
        <v>51110.482719999993</v>
      </c>
      <c r="H45" s="2">
        <f t="shared" si="1"/>
        <v>0.11999999999534339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298167.88</v>
      </c>
      <c r="D64" s="1">
        <f>'PR-RAS'!E68</f>
        <v>431717</v>
      </c>
      <c r="E64" s="1">
        <v>0</v>
      </c>
      <c r="F64" s="1">
        <v>0</v>
      </c>
      <c r="G64" s="2">
        <f t="shared" si="0"/>
        <v>73180.918439999994</v>
      </c>
      <c r="H64" s="2">
        <f t="shared" si="1"/>
        <v>0.11999999999534339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298167.88</v>
      </c>
      <c r="D65" s="1">
        <f>'PR-RAS'!E69</f>
        <v>415617</v>
      </c>
      <c r="E65" s="1">
        <v>0</v>
      </c>
      <c r="F65" s="1">
        <v>0</v>
      </c>
      <c r="G65" s="2">
        <f t="shared" si="0"/>
        <v>72281.720319999993</v>
      </c>
      <c r="H65" s="2">
        <f t="shared" si="1"/>
        <v>0.11999999999534339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16100</v>
      </c>
      <c r="E66" s="1">
        <v>0</v>
      </c>
      <c r="F66" s="1">
        <v>0</v>
      </c>
      <c r="G66" s="2">
        <f t="shared" si="0"/>
        <v>2093</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0.67</v>
      </c>
      <c r="D78" s="1">
        <f>'PR-RAS'!E82</f>
        <v>0</v>
      </c>
      <c r="E78" s="1">
        <v>0</v>
      </c>
      <c r="F78" s="1">
        <v>0</v>
      </c>
      <c r="G78" s="2">
        <f t="shared" si="0"/>
        <v>5.1590000000000004E-2</v>
      </c>
      <c r="H78" s="2">
        <f t="shared" si="1"/>
        <v>0.32999999999999996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0.67</v>
      </c>
      <c r="D79" s="1">
        <f>'PR-RAS'!E83</f>
        <v>0</v>
      </c>
      <c r="E79" s="1">
        <v>0</v>
      </c>
      <c r="F79" s="1">
        <v>0</v>
      </c>
      <c r="G79" s="2">
        <f t="shared" si="0"/>
        <v>5.2260000000000001E-2</v>
      </c>
      <c r="H79" s="2">
        <f t="shared" si="1"/>
        <v>0.32999999999999996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0.67</v>
      </c>
      <c r="D81" s="1">
        <f>'PR-RAS'!E85</f>
        <v>0</v>
      </c>
      <c r="E81" s="1">
        <v>0</v>
      </c>
      <c r="F81" s="1">
        <v>0</v>
      </c>
      <c r="G81" s="2">
        <f t="shared" si="0"/>
        <v>5.3600000000000002E-2</v>
      </c>
      <c r="H81" s="2">
        <f t="shared" si="1"/>
        <v>0.32999999999999996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174411.79</v>
      </c>
      <c r="D102" s="1">
        <f>'PR-RAS'!E106</f>
        <v>175818.28</v>
      </c>
      <c r="E102" s="1">
        <v>0</v>
      </c>
      <c r="F102" s="1">
        <v>0</v>
      </c>
      <c r="G102" s="2">
        <f t="shared" si="0"/>
        <v>53130.883350000004</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174411.79</v>
      </c>
      <c r="D108" s="1">
        <f>'PR-RAS'!E112</f>
        <v>175818.28</v>
      </c>
      <c r="E108" s="1">
        <v>0</v>
      </c>
      <c r="F108" s="1">
        <v>0</v>
      </c>
      <c r="G108" s="2">
        <f t="shared" si="0"/>
        <v>56287.173449999995</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174411.79</v>
      </c>
      <c r="D113" s="1">
        <f>'PR-RAS'!E117</f>
        <v>175818.28</v>
      </c>
      <c r="E113" s="1">
        <v>0</v>
      </c>
      <c r="F113" s="1">
        <v>0</v>
      </c>
      <c r="G113" s="2">
        <f t="shared" si="0"/>
        <v>58917.415199999996</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29151.93</v>
      </c>
      <c r="D121" s="1">
        <f>'PR-RAS'!E125</f>
        <v>12108.07</v>
      </c>
      <c r="E121" s="1">
        <v>0</v>
      </c>
      <c r="F121" s="1">
        <v>0</v>
      </c>
      <c r="G121" s="2">
        <f t="shared" si="0"/>
        <v>6404.1683999999996</v>
      </c>
      <c r="H121" s="2">
        <f t="shared" si="1"/>
        <v>0.13999999999941792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29151.93</v>
      </c>
      <c r="D122" s="1">
        <f>'PR-RAS'!E126</f>
        <v>7422.04</v>
      </c>
      <c r="E122" s="1">
        <v>0</v>
      </c>
      <c r="F122" s="1">
        <v>0</v>
      </c>
      <c r="G122" s="2">
        <f t="shared" si="0"/>
        <v>5323.51721</v>
      </c>
      <c r="H122" s="2">
        <f t="shared" si="1"/>
        <v>0.10999999999967258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29151.93</v>
      </c>
      <c r="D124" s="1">
        <f>'PR-RAS'!E128</f>
        <v>7422.04</v>
      </c>
      <c r="E124" s="1">
        <v>0</v>
      </c>
      <c r="F124" s="1">
        <v>0</v>
      </c>
      <c r="G124" s="2">
        <f t="shared" si="0"/>
        <v>5411.5092300000006</v>
      </c>
      <c r="H124" s="2">
        <f t="shared" si="1"/>
        <v>0.10999999999967258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4686.03</v>
      </c>
      <c r="E125" s="1">
        <v>0</v>
      </c>
      <c r="F125" s="1">
        <v>0</v>
      </c>
      <c r="G125" s="2">
        <f t="shared" si="0"/>
        <v>1162.13544</v>
      </c>
      <c r="H125" s="2">
        <f t="shared" si="1"/>
        <v>2.9999999999745341E-2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4686.03</v>
      </c>
      <c r="E126" s="1">
        <v>0</v>
      </c>
      <c r="F126" s="1">
        <v>0</v>
      </c>
      <c r="G126" s="2">
        <f t="shared" si="0"/>
        <v>1171.5074999999999</v>
      </c>
      <c r="H126" s="2">
        <f t="shared" si="1"/>
        <v>2.9999999999745341E-2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1039404.9</v>
      </c>
      <c r="D130" s="1">
        <f>'PR-RAS'!E134</f>
        <v>1439599.53</v>
      </c>
      <c r="E130" s="1">
        <v>0</v>
      </c>
      <c r="F130" s="1">
        <v>0</v>
      </c>
      <c r="G130" s="2">
        <f t="shared" si="0"/>
        <v>505499.91084000003</v>
      </c>
      <c r="H130" s="2">
        <f t="shared" si="1"/>
        <v>0.56999999994877726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1039404.9</v>
      </c>
      <c r="D131" s="1">
        <f>'PR-RAS'!E135</f>
        <v>1439599.53</v>
      </c>
      <c r="E131" s="1">
        <v>0</v>
      </c>
      <c r="F131" s="1">
        <v>0</v>
      </c>
      <c r="G131" s="2">
        <f t="shared" si="0"/>
        <v>509418.5148</v>
      </c>
      <c r="H131" s="2">
        <f t="shared" si="1"/>
        <v>0.56999999994877726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1034782.4</v>
      </c>
      <c r="D132" s="1">
        <f>'PR-RAS'!E136</f>
        <v>1435299.53</v>
      </c>
      <c r="E132" s="1">
        <v>0</v>
      </c>
      <c r="F132" s="1">
        <v>0</v>
      </c>
      <c r="G132" s="2">
        <f t="shared" si="0"/>
        <v>511604.97126000002</v>
      </c>
      <c r="H132" s="2">
        <f t="shared" si="1"/>
        <v>0.86999999999534339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4622.5</v>
      </c>
      <c r="D133" s="1">
        <f>'PR-RAS'!E137</f>
        <v>4300</v>
      </c>
      <c r="E133" s="1">
        <v>0</v>
      </c>
      <c r="F133" s="1">
        <v>0</v>
      </c>
      <c r="G133" s="2">
        <f t="shared" si="0"/>
        <v>1745.3700000000001</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355.84</v>
      </c>
      <c r="E136" s="1">
        <v>0</v>
      </c>
      <c r="F136" s="1">
        <v>0</v>
      </c>
      <c r="G136" s="2">
        <f t="shared" si="0"/>
        <v>96.076800000000006</v>
      </c>
      <c r="H136" s="2">
        <f t="shared" si="1"/>
        <v>0.16000000000002501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355.84</v>
      </c>
      <c r="E147" s="1">
        <v>0</v>
      </c>
      <c r="F147" s="1">
        <v>0</v>
      </c>
      <c r="G147" s="2">
        <f t="shared" si="0"/>
        <v>103.90527999999999</v>
      </c>
      <c r="H147" s="2">
        <f t="shared" si="1"/>
        <v>0.16000000000002501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1566464.31</v>
      </c>
      <c r="D148" s="1">
        <f>'PR-RAS'!E152</f>
        <v>2035532.0899999999</v>
      </c>
      <c r="E148" s="1">
        <v>0</v>
      </c>
      <c r="F148" s="1">
        <v>0</v>
      </c>
      <c r="G148" s="2">
        <f t="shared" si="0"/>
        <v>828716.68802999996</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1202856.68</v>
      </c>
      <c r="D149" s="1">
        <f>'PR-RAS'!E153</f>
        <v>1689517.44</v>
      </c>
      <c r="E149" s="1">
        <v>0</v>
      </c>
      <c r="F149" s="1">
        <v>0</v>
      </c>
      <c r="G149" s="2">
        <f t="shared" si="0"/>
        <v>678119.9508799999</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920356</v>
      </c>
      <c r="D150" s="1">
        <f>'PR-RAS'!E154</f>
        <v>1316528.9099999999</v>
      </c>
      <c r="E150" s="1">
        <v>0</v>
      </c>
      <c r="F150" s="1">
        <v>0</v>
      </c>
      <c r="G150" s="2">
        <f t="shared" si="0"/>
        <v>529458.65917999996</v>
      </c>
      <c r="H150" s="2">
        <f t="shared" si="1"/>
        <v>9.0000000083819032E-2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920356</v>
      </c>
      <c r="D151" s="1">
        <f>'PR-RAS'!E155</f>
        <v>1316528.9099999999</v>
      </c>
      <c r="E151" s="1">
        <v>0</v>
      </c>
      <c r="F151" s="1">
        <v>0</v>
      </c>
      <c r="G151" s="2">
        <f t="shared" si="0"/>
        <v>533012.07299999997</v>
      </c>
      <c r="H151" s="2">
        <f t="shared" si="1"/>
        <v>9.0000000083819032E-2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130641.94</v>
      </c>
      <c r="D155" s="1">
        <f>'PR-RAS'!E159</f>
        <v>155761.09</v>
      </c>
      <c r="E155" s="1">
        <v>0</v>
      </c>
      <c r="F155" s="1">
        <v>0</v>
      </c>
      <c r="G155" s="2">
        <f t="shared" si="0"/>
        <v>68093.274479999993</v>
      </c>
      <c r="H155" s="2">
        <f t="shared" si="1"/>
        <v>0.14999999999417923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151858.74</v>
      </c>
      <c r="D156" s="1">
        <f>'PR-RAS'!E160</f>
        <v>217227.44</v>
      </c>
      <c r="E156" s="1">
        <v>0</v>
      </c>
      <c r="F156" s="1">
        <v>0</v>
      </c>
      <c r="G156" s="2">
        <f t="shared" si="0"/>
        <v>90878.611099999995</v>
      </c>
      <c r="H156" s="2">
        <f t="shared" si="1"/>
        <v>0.70000000001164153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151858.74</v>
      </c>
      <c r="D158" s="1">
        <f>'PR-RAS'!E162</f>
        <v>217227.44</v>
      </c>
      <c r="E158" s="1">
        <v>0</v>
      </c>
      <c r="F158" s="1">
        <v>0</v>
      </c>
      <c r="G158" s="2">
        <f t="shared" si="0"/>
        <v>92051.238339999996</v>
      </c>
      <c r="H158" s="2">
        <f t="shared" si="1"/>
        <v>0.70000000001164153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363558.27</v>
      </c>
      <c r="D160" s="1">
        <f>'PR-RAS'!E164</f>
        <v>345964.97</v>
      </c>
      <c r="E160" s="1">
        <v>0</v>
      </c>
      <c r="F160" s="1">
        <v>0</v>
      </c>
      <c r="G160" s="2">
        <f t="shared" si="0"/>
        <v>167822.62539</v>
      </c>
      <c r="H160" s="2">
        <f t="shared" si="1"/>
        <v>0.30000000004656613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43285.049999999996</v>
      </c>
      <c r="D161" s="1">
        <f>'PR-RAS'!E165</f>
        <v>50975.05999999999</v>
      </c>
      <c r="E161" s="1">
        <v>0</v>
      </c>
      <c r="F161" s="1">
        <v>0</v>
      </c>
      <c r="G161" s="2">
        <f t="shared" si="0"/>
        <v>23237.627199999999</v>
      </c>
      <c r="H161" s="2">
        <f t="shared" si="1"/>
        <v>0.10999999998603016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1521.25</v>
      </c>
      <c r="D162" s="1">
        <f>'PR-RAS'!E166</f>
        <v>1726.09</v>
      </c>
      <c r="E162" s="1">
        <v>0</v>
      </c>
      <c r="F162" s="1">
        <v>0</v>
      </c>
      <c r="G162" s="2">
        <f t="shared" si="0"/>
        <v>800.72223000000008</v>
      </c>
      <c r="H162" s="2">
        <f t="shared" si="1"/>
        <v>0.33999999999991815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35382.83</v>
      </c>
      <c r="D163" s="1">
        <f>'PR-RAS'!E167</f>
        <v>43753.77</v>
      </c>
      <c r="E163" s="1">
        <v>0</v>
      </c>
      <c r="F163" s="1">
        <v>0</v>
      </c>
      <c r="G163" s="2">
        <f t="shared" si="0"/>
        <v>19908.239939999999</v>
      </c>
      <c r="H163" s="2">
        <f t="shared" si="1"/>
        <v>0.40000000000145519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5022.13</v>
      </c>
      <c r="D164" s="1">
        <f>'PR-RAS'!E168</f>
        <v>4397.6000000000004</v>
      </c>
      <c r="E164" s="1">
        <v>0</v>
      </c>
      <c r="F164" s="1">
        <v>0</v>
      </c>
      <c r="G164" s="2">
        <f t="shared" si="0"/>
        <v>2252.2247900000002</v>
      </c>
      <c r="H164" s="2">
        <f t="shared" si="1"/>
        <v>0.52999999999974534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1358.84</v>
      </c>
      <c r="D165" s="1">
        <f>'PR-RAS'!E169</f>
        <v>1097.5999999999999</v>
      </c>
      <c r="E165" s="1">
        <v>0</v>
      </c>
      <c r="F165" s="1">
        <v>0</v>
      </c>
      <c r="G165" s="2">
        <f t="shared" si="0"/>
        <v>582.86256000000003</v>
      </c>
      <c r="H165" s="2">
        <f t="shared" si="1"/>
        <v>0.5600000000001728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237014.97</v>
      </c>
      <c r="D166" s="1">
        <f>'PR-RAS'!E170</f>
        <v>216360.93</v>
      </c>
      <c r="E166" s="1">
        <v>0</v>
      </c>
      <c r="F166" s="1">
        <v>0</v>
      </c>
      <c r="G166" s="2">
        <f t="shared" si="0"/>
        <v>110506.57695</v>
      </c>
      <c r="H166" s="2">
        <f t="shared" si="1"/>
        <v>0.10000000000582077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51008.26</v>
      </c>
      <c r="D167" s="1">
        <f>'PR-RAS'!E171</f>
        <v>54121.49</v>
      </c>
      <c r="E167" s="1">
        <v>0</v>
      </c>
      <c r="F167" s="1">
        <v>0</v>
      </c>
      <c r="G167" s="2">
        <f t="shared" si="0"/>
        <v>26435.705839999999</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123149.59</v>
      </c>
      <c r="D168" s="1">
        <f>'PR-RAS'!E172</f>
        <v>95524.12</v>
      </c>
      <c r="E168" s="1">
        <v>0</v>
      </c>
      <c r="F168" s="1">
        <v>0</v>
      </c>
      <c r="G168" s="2">
        <f t="shared" si="0"/>
        <v>52471.037609999999</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42708.04</v>
      </c>
      <c r="D169" s="1">
        <f>'PR-RAS'!E173</f>
        <v>42124.4</v>
      </c>
      <c r="E169" s="1">
        <v>0</v>
      </c>
      <c r="F169" s="1">
        <v>0</v>
      </c>
      <c r="G169" s="2">
        <f t="shared" si="0"/>
        <v>21328.74912</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3259.09</v>
      </c>
      <c r="D170" s="1">
        <f>'PR-RAS'!E174</f>
        <v>5051.03</v>
      </c>
      <c r="E170" s="1">
        <v>0</v>
      </c>
      <c r="F170" s="1">
        <v>0</v>
      </c>
      <c r="G170" s="2">
        <f t="shared" si="0"/>
        <v>2258.0343499999999</v>
      </c>
      <c r="H170" s="2">
        <f t="shared" si="1"/>
        <v>0.11999999999989086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16793.080000000002</v>
      </c>
      <c r="D171" s="1">
        <f>'PR-RAS'!E175</f>
        <v>15806.91</v>
      </c>
      <c r="E171" s="1">
        <v>0</v>
      </c>
      <c r="F171" s="1">
        <v>0</v>
      </c>
      <c r="G171" s="2">
        <f t="shared" si="0"/>
        <v>8229.1730000000007</v>
      </c>
      <c r="H171" s="2">
        <f t="shared" si="1"/>
        <v>0.17000000000189175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96.91</v>
      </c>
      <c r="D173" s="1">
        <f>'PR-RAS'!E177</f>
        <v>3732.98</v>
      </c>
      <c r="E173" s="1">
        <v>0</v>
      </c>
      <c r="F173" s="1">
        <v>0</v>
      </c>
      <c r="G173" s="2">
        <f t="shared" si="0"/>
        <v>1300.8136399999999</v>
      </c>
      <c r="H173" s="2">
        <f t="shared" si="1"/>
        <v>0.10999999999998522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72977.439999999988</v>
      </c>
      <c r="D174" s="1">
        <f>'PR-RAS'!E178</f>
        <v>67026.100000000006</v>
      </c>
      <c r="E174" s="1">
        <v>0</v>
      </c>
      <c r="F174" s="1">
        <v>0</v>
      </c>
      <c r="G174" s="2">
        <f t="shared" si="0"/>
        <v>35816.127719999997</v>
      </c>
      <c r="H174" s="2">
        <f t="shared" si="1"/>
        <v>0.53999999999359716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5725.29</v>
      </c>
      <c r="D175" s="1">
        <f>'PR-RAS'!E179</f>
        <v>6187.78</v>
      </c>
      <c r="E175" s="1">
        <v>0</v>
      </c>
      <c r="F175" s="1">
        <v>0</v>
      </c>
      <c r="G175" s="2">
        <f t="shared" si="0"/>
        <v>3149.5478999999996</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30392.27</v>
      </c>
      <c r="D176" s="1">
        <f>'PR-RAS'!E180</f>
        <v>24601.65</v>
      </c>
      <c r="E176" s="1">
        <v>0</v>
      </c>
      <c r="F176" s="1">
        <v>0</v>
      </c>
      <c r="G176" s="2">
        <f t="shared" si="0"/>
        <v>13929.224750000001</v>
      </c>
      <c r="H176" s="2">
        <f t="shared" si="1"/>
        <v>0.61999999999898137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731.7</v>
      </c>
      <c r="D177" s="1">
        <f>'PR-RAS'!E181</f>
        <v>731.7</v>
      </c>
      <c r="E177" s="1">
        <v>0</v>
      </c>
      <c r="F177" s="1">
        <v>0</v>
      </c>
      <c r="G177" s="2">
        <f t="shared" si="0"/>
        <v>386.33760000000007</v>
      </c>
      <c r="H177" s="2">
        <f t="shared" si="1"/>
        <v>0.59999999999990905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16581.759999999998</v>
      </c>
      <c r="D178" s="1">
        <f>'PR-RAS'!E182</f>
        <v>18300.560000000001</v>
      </c>
      <c r="E178" s="1">
        <v>0</v>
      </c>
      <c r="F178" s="1">
        <v>0</v>
      </c>
      <c r="G178" s="2">
        <f t="shared" si="0"/>
        <v>9413.3697599999996</v>
      </c>
      <c r="H178" s="2">
        <f t="shared" si="1"/>
        <v>0.68000000000029104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6685.75</v>
      </c>
      <c r="D180" s="1">
        <f>'PR-RAS'!E184</f>
        <v>3013.01</v>
      </c>
      <c r="E180" s="1">
        <v>0</v>
      </c>
      <c r="F180" s="1">
        <v>0</v>
      </c>
      <c r="G180" s="2">
        <f t="shared" si="0"/>
        <v>2275.4068299999999</v>
      </c>
      <c r="H180" s="2">
        <f t="shared" si="1"/>
        <v>0.26000000000021828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9589.02</v>
      </c>
      <c r="D181" s="1">
        <f>'PR-RAS'!E185</f>
        <v>11238.84</v>
      </c>
      <c r="E181" s="1">
        <v>0</v>
      </c>
      <c r="F181" s="1">
        <v>0</v>
      </c>
      <c r="G181" s="2">
        <f t="shared" si="0"/>
        <v>5772.0060000000003</v>
      </c>
      <c r="H181" s="2">
        <f t="shared" si="1"/>
        <v>0.18000000000029104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1387.5</v>
      </c>
      <c r="D182" s="1">
        <f>'PR-RAS'!E186</f>
        <v>1695</v>
      </c>
      <c r="E182" s="1">
        <v>0</v>
      </c>
      <c r="F182" s="1">
        <v>0</v>
      </c>
      <c r="G182" s="2">
        <f t="shared" si="0"/>
        <v>864.72749999999996</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1884.15</v>
      </c>
      <c r="D183" s="1">
        <f>'PR-RAS'!E187</f>
        <v>1257.56</v>
      </c>
      <c r="E183" s="1">
        <v>0</v>
      </c>
      <c r="F183" s="1">
        <v>0</v>
      </c>
      <c r="G183" s="2">
        <f t="shared" si="0"/>
        <v>800.66714000000002</v>
      </c>
      <c r="H183" s="2">
        <f t="shared" si="1"/>
        <v>0.59000000000014552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10280.81</v>
      </c>
      <c r="D190" s="1">
        <f>'PR-RAS'!E194</f>
        <v>11602.880000000001</v>
      </c>
      <c r="E190" s="1">
        <v>0</v>
      </c>
      <c r="F190" s="1">
        <v>0</v>
      </c>
      <c r="G190" s="2">
        <f t="shared" si="0"/>
        <v>6328.96173</v>
      </c>
      <c r="H190" s="2">
        <f t="shared" si="1"/>
        <v>0.30999999999949068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3243.35</v>
      </c>
      <c r="D191" s="1">
        <f>'PR-RAS'!E195</f>
        <v>3310.5</v>
      </c>
      <c r="E191" s="1">
        <v>0</v>
      </c>
      <c r="F191" s="1">
        <v>0</v>
      </c>
      <c r="G191" s="2">
        <f t="shared" si="0"/>
        <v>1874.2265</v>
      </c>
      <c r="H191" s="2">
        <f t="shared" si="1"/>
        <v>0.84999999999990905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5716.12</v>
      </c>
      <c r="D192" s="1">
        <f>'PR-RAS'!E196</f>
        <v>7222.85</v>
      </c>
      <c r="E192" s="1">
        <v>0</v>
      </c>
      <c r="F192" s="1">
        <v>0</v>
      </c>
      <c r="G192" s="2">
        <f t="shared" si="0"/>
        <v>3850.90762</v>
      </c>
      <c r="H192" s="2">
        <f t="shared" si="1"/>
        <v>0.26999999999952706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100.84</v>
      </c>
      <c r="D193" s="1">
        <f>'PR-RAS'!E197</f>
        <v>329.84</v>
      </c>
      <c r="E193" s="1">
        <v>0</v>
      </c>
      <c r="F193" s="1">
        <v>0</v>
      </c>
      <c r="G193" s="2">
        <f t="shared" si="0"/>
        <v>146.01983999999999</v>
      </c>
      <c r="H193" s="2">
        <f t="shared" si="1"/>
        <v>0.3200000000000216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1220.5</v>
      </c>
      <c r="D197" s="1">
        <f>'PR-RAS'!E201</f>
        <v>739.69</v>
      </c>
      <c r="E197" s="1">
        <v>0</v>
      </c>
      <c r="F197" s="1">
        <v>0</v>
      </c>
      <c r="G197" s="2">
        <f t="shared" si="0"/>
        <v>529.17648000000008</v>
      </c>
      <c r="H197" s="2">
        <f t="shared" si="1"/>
        <v>0.80999999999994543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49.36</v>
      </c>
      <c r="D198" s="1">
        <f>'PR-RAS'!E202</f>
        <v>49.68</v>
      </c>
      <c r="E198" s="1">
        <v>0</v>
      </c>
      <c r="F198" s="1">
        <v>0</v>
      </c>
      <c r="G198" s="2">
        <f t="shared" si="0"/>
        <v>29.297840000000001</v>
      </c>
      <c r="H198" s="2">
        <f t="shared" si="1"/>
        <v>0.67999999999999972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49.36</v>
      </c>
      <c r="D212" s="1">
        <f>'PR-RAS'!E216</f>
        <v>49.68</v>
      </c>
      <c r="E212" s="1">
        <v>0</v>
      </c>
      <c r="F212" s="1">
        <v>0</v>
      </c>
      <c r="G212" s="2">
        <f t="shared" si="0"/>
        <v>31.379919999999998</v>
      </c>
      <c r="H212" s="2">
        <f t="shared" si="1"/>
        <v>0.67999999999999972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49.36</v>
      </c>
      <c r="D213" s="1">
        <f>'PR-RAS'!E217</f>
        <v>0</v>
      </c>
      <c r="E213" s="1">
        <v>0</v>
      </c>
      <c r="F213" s="1">
        <v>0</v>
      </c>
      <c r="G213" s="2">
        <f t="shared" si="0"/>
        <v>10.464319999999999</v>
      </c>
      <c r="H213" s="2">
        <f t="shared" si="1"/>
        <v>0.35999999999999943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49.68</v>
      </c>
      <c r="E215" s="1">
        <v>0</v>
      </c>
      <c r="F215" s="1">
        <v>0</v>
      </c>
      <c r="G215" s="2">
        <f t="shared" si="0"/>
        <v>21.26304</v>
      </c>
      <c r="H215" s="2">
        <f t="shared" si="1"/>
        <v>0.32000000000000028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1566464.31</v>
      </c>
      <c r="D295" s="1">
        <f>'PR-RAS'!E299</f>
        <v>2035532.0899999999</v>
      </c>
      <c r="E295" s="1">
        <v>0</v>
      </c>
      <c r="F295" s="1">
        <v>0</v>
      </c>
      <c r="G295" s="2">
        <f t="shared" si="12"/>
        <v>1657433.3760599999</v>
      </c>
      <c r="H295" s="2">
        <f t="shared" si="13"/>
        <v>0.39999999990686774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24066.630000000121</v>
      </c>
      <c r="E296" s="1">
        <v>0</v>
      </c>
      <c r="F296" s="1">
        <v>0</v>
      </c>
      <c r="G296" s="2">
        <f t="shared" si="12"/>
        <v>14199.311700000071</v>
      </c>
      <c r="H296" s="2">
        <f t="shared" si="13"/>
        <v>0.36999999987892807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25327.14000000013</v>
      </c>
      <c r="D297" s="1">
        <f>'PR-RAS'!E301</f>
        <v>0</v>
      </c>
      <c r="E297" s="1">
        <v>0</v>
      </c>
      <c r="F297" s="1">
        <v>0</v>
      </c>
      <c r="G297" s="2">
        <f t="shared" si="12"/>
        <v>7496.8334400000385</v>
      </c>
      <c r="H297" s="2">
        <f t="shared" si="13"/>
        <v>0.14000000013038516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143485.21</v>
      </c>
      <c r="D299" s="1">
        <f>'PR-RAS'!E303</f>
        <v>174282.1</v>
      </c>
      <c r="E299" s="1">
        <v>0</v>
      </c>
      <c r="F299" s="1">
        <v>0</v>
      </c>
      <c r="G299" s="2">
        <f t="shared" si="12"/>
        <v>146630.72417999999</v>
      </c>
      <c r="H299" s="2">
        <f t="shared" si="13"/>
        <v>0.30999999999767169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12046.43</v>
      </c>
      <c r="D300" s="1">
        <f>'PR-RAS'!E304</f>
        <v>15126.11</v>
      </c>
      <c r="E300" s="1">
        <v>0</v>
      </c>
      <c r="F300" s="1">
        <v>0</v>
      </c>
      <c r="G300" s="2">
        <f t="shared" si="12"/>
        <v>12647.296350000001</v>
      </c>
      <c r="H300" s="2">
        <f t="shared" si="13"/>
        <v>0.54000000000087311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4622.5</v>
      </c>
      <c r="D355" s="1">
        <f>'PR-RAS'!E360</f>
        <v>20400</v>
      </c>
      <c r="E355" s="1">
        <v>0</v>
      </c>
      <c r="F355" s="1">
        <v>0</v>
      </c>
      <c r="G355" s="2">
        <f t="shared" si="12"/>
        <v>16079.564999999999</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4622.5</v>
      </c>
      <c r="D368" s="1">
        <f>'PR-RAS'!E373</f>
        <v>20400</v>
      </c>
      <c r="E368" s="1">
        <v>0</v>
      </c>
      <c r="F368" s="1">
        <v>0</v>
      </c>
      <c r="G368" s="2">
        <f t="shared" si="12"/>
        <v>16670.057499999999</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4622.5</v>
      </c>
      <c r="D374" s="1">
        <f>'PR-RAS'!E379</f>
        <v>20400</v>
      </c>
      <c r="E374" s="1">
        <v>0</v>
      </c>
      <c r="F374" s="1">
        <v>0</v>
      </c>
      <c r="G374" s="2">
        <f t="shared" si="12"/>
        <v>16942.592499999999</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2072.5</v>
      </c>
      <c r="D375" s="1">
        <f>'PR-RAS'!E380</f>
        <v>20400</v>
      </c>
      <c r="E375" s="1">
        <v>0</v>
      </c>
      <c r="F375" s="1">
        <v>0</v>
      </c>
      <c r="G375" s="2">
        <f t="shared" si="12"/>
        <v>16034.315000000001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2550</v>
      </c>
      <c r="D377" s="1">
        <f>'PR-RAS'!E382</f>
        <v>0</v>
      </c>
      <c r="E377" s="1">
        <v>0</v>
      </c>
      <c r="F377" s="1">
        <v>0</v>
      </c>
      <c r="G377" s="2">
        <f t="shared" si="12"/>
        <v>958.8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4622.5</v>
      </c>
      <c r="D413" s="1">
        <f>'PR-RAS'!E418</f>
        <v>20400</v>
      </c>
      <c r="E413" s="1">
        <v>0</v>
      </c>
      <c r="F413" s="1">
        <v>0</v>
      </c>
      <c r="G413" s="2">
        <f t="shared" si="12"/>
        <v>18714.07</v>
      </c>
      <c r="H413" s="2">
        <f t="shared" si="13"/>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1541137.17</v>
      </c>
      <c r="D417" s="1">
        <f>'PR-RAS'!E422</f>
        <v>2059598.72</v>
      </c>
      <c r="E417" s="1">
        <v>0</v>
      </c>
      <c r="F417" s="1">
        <v>0</v>
      </c>
      <c r="G417" s="2">
        <f t="shared" si="12"/>
        <v>2354699.1977599994</v>
      </c>
      <c r="H417" s="2">
        <f t="shared" si="13"/>
        <v>0.44999999995343387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1571086.81</v>
      </c>
      <c r="D418" s="1">
        <f>'PR-RAS'!E423</f>
        <v>2055932.0899999999</v>
      </c>
      <c r="E418" s="1">
        <v>0</v>
      </c>
      <c r="F418" s="1">
        <v>0</v>
      </c>
      <c r="G418" s="2">
        <f t="shared" si="12"/>
        <v>2369790.5628300002</v>
      </c>
      <c r="H418" s="2">
        <f t="shared" si="13"/>
        <v>0.27999999979510903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3666.6300000001211</v>
      </c>
      <c r="E419" s="1">
        <v>0</v>
      </c>
      <c r="F419" s="1">
        <v>0</v>
      </c>
      <c r="G419" s="2">
        <f t="shared" si="12"/>
        <v>3065.3026800001012</v>
      </c>
      <c r="H419" s="2">
        <f t="shared" si="13"/>
        <v>0.36999999987892807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29949.64000000013</v>
      </c>
      <c r="D420" s="1">
        <f>'PR-RAS'!E425</f>
        <v>0</v>
      </c>
      <c r="E420" s="1">
        <v>0</v>
      </c>
      <c r="F420" s="1">
        <v>0</v>
      </c>
      <c r="G420" s="2">
        <f t="shared" si="12"/>
        <v>12548.899160000054</v>
      </c>
      <c r="H420" s="2">
        <f t="shared" si="13"/>
        <v>0.35999999986961484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143485.21</v>
      </c>
      <c r="D422" s="1">
        <f>'PR-RAS'!E427</f>
        <v>174282.1</v>
      </c>
      <c r="E422" s="1">
        <v>0</v>
      </c>
      <c r="F422" s="1">
        <v>0</v>
      </c>
      <c r="G422" s="2">
        <f t="shared" si="12"/>
        <v>207152.80160999999</v>
      </c>
      <c r="H422" s="2">
        <f t="shared" si="13"/>
        <v>0.30999999999767169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12046.43</v>
      </c>
      <c r="D423" s="1">
        <f>'PR-RAS'!E428</f>
        <v>15126.11</v>
      </c>
      <c r="E423" s="1">
        <v>0</v>
      </c>
      <c r="F423" s="1">
        <v>0</v>
      </c>
      <c r="G423" s="2">
        <f t="shared" si="12"/>
        <v>17850.030299999999</v>
      </c>
      <c r="H423" s="2">
        <f t="shared" si="13"/>
        <v>0.54000000000087311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1541137.17</v>
      </c>
      <c r="D637" s="1">
        <f>'PR-RAS'!E643</f>
        <v>2059598.72</v>
      </c>
      <c r="E637" s="1">
        <v>0</v>
      </c>
      <c r="F637" s="1">
        <v>0</v>
      </c>
      <c r="G637" s="2">
        <f t="shared" si="14"/>
        <v>3599972.8119599996</v>
      </c>
      <c r="H637" s="2">
        <f t="shared" si="15"/>
        <v>0.44999999995343387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1571086.81</v>
      </c>
      <c r="D638" s="1">
        <f>'PR-RAS'!E644</f>
        <v>2055932.0899999999</v>
      </c>
      <c r="E638" s="1">
        <v>0</v>
      </c>
      <c r="F638" s="1">
        <v>0</v>
      </c>
      <c r="G638" s="2">
        <f t="shared" si="14"/>
        <v>3620039.7806300004</v>
      </c>
      <c r="H638" s="2">
        <f t="shared" si="15"/>
        <v>0.27999999979510903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3666.6300000001211</v>
      </c>
      <c r="E639" s="1">
        <v>0</v>
      </c>
      <c r="F639" s="1">
        <v>0</v>
      </c>
      <c r="G639" s="2">
        <f t="shared" si="14"/>
        <v>4678.6198800001548</v>
      </c>
      <c r="H639" s="2">
        <f t="shared" si="15"/>
        <v>0.36999999987892807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29949.64000000013</v>
      </c>
      <c r="D640" s="1">
        <f>'PR-RAS'!E646</f>
        <v>0</v>
      </c>
      <c r="E640" s="1">
        <v>0</v>
      </c>
      <c r="F640" s="1">
        <v>0</v>
      </c>
      <c r="G640" s="2">
        <f t="shared" si="14"/>
        <v>19137.819960000084</v>
      </c>
      <c r="H640" s="2">
        <f t="shared" si="15"/>
        <v>0.35999999986961484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143485.21</v>
      </c>
      <c r="D642" s="1">
        <f>'PR-RAS'!E648</f>
        <v>174282.1</v>
      </c>
      <c r="E642" s="1">
        <v>0</v>
      </c>
      <c r="F642" s="1">
        <v>0</v>
      </c>
      <c r="G642" s="2">
        <f t="shared" si="14"/>
        <v>315403.67181000003</v>
      </c>
      <c r="H642" s="2">
        <f t="shared" si="15"/>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173434.85000000012</v>
      </c>
      <c r="D644" s="1">
        <f>'PR-RAS'!E650</f>
        <v>170615.46999999988</v>
      </c>
      <c r="E644" s="1">
        <v>0</v>
      </c>
      <c r="F644" s="1">
        <v>0</v>
      </c>
      <c r="G644" s="2">
        <f t="shared" si="14"/>
        <v>330930.10296999995</v>
      </c>
      <c r="H644" s="2">
        <f t="shared" si="15"/>
        <v>0.61999999976251274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2992.39</v>
      </c>
      <c r="D646" s="1">
        <f>'PR-RAS'!E653</f>
        <v>0</v>
      </c>
      <c r="E646" s="1">
        <v>0</v>
      </c>
      <c r="F646" s="1">
        <v>0</v>
      </c>
      <c r="G646" s="2">
        <f t="shared" si="14"/>
        <v>1930.0915499999999</v>
      </c>
      <c r="H646" s="2">
        <f t="shared" si="15"/>
        <v>0.38999999999987267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17552.349999999999</v>
      </c>
      <c r="D647" s="1">
        <f>'PR-RAS'!E654</f>
        <v>0</v>
      </c>
      <c r="E647" s="1">
        <v>0</v>
      </c>
      <c r="F647" s="1">
        <v>0</v>
      </c>
      <c r="G647" s="2">
        <f t="shared" si="14"/>
        <v>11338.818099999999</v>
      </c>
      <c r="H647" s="2">
        <f t="shared" si="15"/>
        <v>0.34999999999854481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20544.740000000002</v>
      </c>
      <c r="D648" s="1">
        <f>'PR-RAS'!E655</f>
        <v>0</v>
      </c>
      <c r="E648" s="1">
        <v>0</v>
      </c>
      <c r="F648" s="1">
        <v>0</v>
      </c>
      <c r="G648" s="2">
        <f t="shared" si="14"/>
        <v>13292.446780000002</v>
      </c>
      <c r="H648" s="2">
        <f t="shared" si="15"/>
        <v>0.25999999999839929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124</v>
      </c>
      <c r="D651" s="1">
        <f>'PR-RAS'!E658</f>
        <v>137</v>
      </c>
      <c r="E651" s="1">
        <v>0</v>
      </c>
      <c r="F651" s="1">
        <v>0</v>
      </c>
      <c r="G651" s="2">
        <f t="shared" si="14"/>
        <v>258.7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113</v>
      </c>
      <c r="D653" s="1">
        <f>'PR-RAS'!E660</f>
        <v>120</v>
      </c>
      <c r="E653" s="1">
        <v>0</v>
      </c>
      <c r="F653" s="1">
        <v>0</v>
      </c>
      <c r="G653" s="2">
        <f t="shared" si="14"/>
        <v>230.15600000000001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5167.8999999999996</v>
      </c>
      <c r="D676" s="1">
        <f>'PR-RAS'!E683</f>
        <v>2901</v>
      </c>
      <c r="E676" s="1">
        <v>0</v>
      </c>
      <c r="F676" s="1">
        <v>0</v>
      </c>
      <c r="G676" s="2">
        <f t="shared" si="14"/>
        <v>7404.6824999999999</v>
      </c>
      <c r="H676" s="2">
        <f t="shared" si="15"/>
        <v>0.1000000000003638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292999.98</v>
      </c>
      <c r="D677" s="1">
        <f>'PR-RAS'!E684</f>
        <v>412716</v>
      </c>
      <c r="E677" s="1">
        <v>0</v>
      </c>
      <c r="F677" s="1">
        <v>0</v>
      </c>
      <c r="G677" s="2">
        <f t="shared" si="14"/>
        <v>756060.01848000009</v>
      </c>
      <c r="H677" s="2">
        <f t="shared" si="15"/>
        <v>2.0000000018626451E-2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16100</v>
      </c>
      <c r="E679" s="1">
        <v>0</v>
      </c>
      <c r="F679" s="1">
        <v>0</v>
      </c>
      <c r="G679" s="2">
        <f t="shared" si="14"/>
        <v>21831.600000000002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174411.79</v>
      </c>
      <c r="D717" s="1">
        <f>'PR-RAS'!E724</f>
        <v>175818.28</v>
      </c>
      <c r="E717" s="1">
        <v>0</v>
      </c>
      <c r="F717" s="1">
        <v>0</v>
      </c>
      <c r="G717" s="2">
        <f t="shared" si="14"/>
        <v>376650.61859999999</v>
      </c>
      <c r="H717" s="2">
        <f t="shared" si="15"/>
        <v>0.48999999999068677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14091.22</v>
      </c>
      <c r="E725" s="1">
        <v>0</v>
      </c>
      <c r="F725" s="1">
        <v>0</v>
      </c>
      <c r="G725" s="2">
        <f t="shared" si="14"/>
        <v>20404.08656</v>
      </c>
      <c r="H725" s="2">
        <f t="shared" si="15"/>
        <v>0.21999999999934516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27088.66</v>
      </c>
      <c r="D726" s="1">
        <f>'PR-RAS'!E733</f>
        <v>19898.689999999999</v>
      </c>
      <c r="E726" s="1">
        <v>0</v>
      </c>
      <c r="F726" s="1">
        <v>0</v>
      </c>
      <c r="G726" s="2">
        <f t="shared" si="14"/>
        <v>48492.378999999994</v>
      </c>
      <c r="H726" s="2">
        <f t="shared" si="15"/>
        <v>0.65000000000145519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35382.83</v>
      </c>
      <c r="D727" s="1">
        <f>'PR-RAS'!E734</f>
        <v>43753.77</v>
      </c>
      <c r="E727" s="1">
        <v>0</v>
      </c>
      <c r="F727" s="1">
        <v>0</v>
      </c>
      <c r="G727" s="2">
        <f t="shared" si="14"/>
        <v>89218.408619999987</v>
      </c>
      <c r="H727" s="2">
        <f t="shared" si="15"/>
        <v>0.40000000000145519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2278.16</v>
      </c>
      <c r="D729" s="1">
        <f>'PR-RAS'!E736</f>
        <v>1934.61</v>
      </c>
      <c r="E729" s="1">
        <v>0</v>
      </c>
      <c r="F729" s="1">
        <v>0</v>
      </c>
      <c r="G729" s="2">
        <f t="shared" si="14"/>
        <v>4475.2926399999997</v>
      </c>
      <c r="H729" s="2">
        <f t="shared" si="15"/>
        <v>0.54999999999995453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923.54</v>
      </c>
      <c r="D731" s="1">
        <f>'PR-RAS'!E738</f>
        <v>0</v>
      </c>
      <c r="E731" s="1">
        <v>0</v>
      </c>
      <c r="F731" s="1">
        <v>0</v>
      </c>
      <c r="G731" s="2">
        <f t="shared" si="14"/>
        <v>674.18419999999992</v>
      </c>
      <c r="H731" s="2">
        <f t="shared" si="15"/>
        <v>0.46000000000003638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3243.35</v>
      </c>
      <c r="D734" s="1">
        <f>'PR-RAS'!E741</f>
        <v>3310.5</v>
      </c>
      <c r="E734" s="1">
        <v>0</v>
      </c>
      <c r="F734" s="1">
        <v>0</v>
      </c>
      <c r="G734" s="2">
        <f t="shared" si="14"/>
        <v>7230.56855</v>
      </c>
      <c r="H734" s="2">
        <f t="shared" si="15"/>
        <v>0.84999999999990905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255.88</v>
      </c>
      <c r="E735" s="1">
        <v>0</v>
      </c>
      <c r="F735" s="1">
        <v>0</v>
      </c>
      <c r="G735" s="2">
        <f t="shared" si="14"/>
        <v>375.63184000000001</v>
      </c>
      <c r="H735" s="2">
        <f t="shared" si="15"/>
        <v>0.12000000000000455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288609.46000000002</v>
      </c>
      <c r="D1582" s="6"/>
      <c r="E1582" s="6">
        <v>0</v>
      </c>
      <c r="F1582" s="6">
        <v>0</v>
      </c>
      <c r="G1582" s="7">
        <f t="shared" ref="G1582:G1686" si="82">B1582/1000*C1582</f>
        <v>288.60946000000001</v>
      </c>
      <c r="H1582" s="7">
        <f t="shared" ref="H1582:H1686" si="83">ABS(C1582-ROUND(C1582,0))</f>
        <v>0.46000000002095476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2103510.54</v>
      </c>
      <c r="D1583" s="1">
        <v>0</v>
      </c>
      <c r="E1583" s="1">
        <v>0</v>
      </c>
      <c r="F1583" s="1">
        <v>0</v>
      </c>
      <c r="G1583" s="2">
        <f t="shared" si="82"/>
        <v>4207.0210800000004</v>
      </c>
      <c r="H1583" s="2">
        <f t="shared" si="83"/>
        <v>0.4599999999627471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2055565.5199999998</v>
      </c>
      <c r="D1585" s="1">
        <v>0</v>
      </c>
      <c r="E1585" s="1">
        <v>0</v>
      </c>
      <c r="F1585" s="1">
        <v>0</v>
      </c>
      <c r="G1585" s="2">
        <f t="shared" si="82"/>
        <v>8222.2620799999986</v>
      </c>
      <c r="H1585" s="2">
        <f t="shared" si="83"/>
        <v>0.48000000021420419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1705895.64</v>
      </c>
      <c r="D1586" s="1">
        <v>0</v>
      </c>
      <c r="E1586" s="1">
        <v>0</v>
      </c>
      <c r="F1586" s="1">
        <v>0</v>
      </c>
      <c r="G1586" s="2">
        <f t="shared" si="82"/>
        <v>8529.4781999999996</v>
      </c>
      <c r="H1586" s="2">
        <f t="shared" si="83"/>
        <v>0.36000000010244548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343920.2</v>
      </c>
      <c r="D1587" s="1">
        <v>0</v>
      </c>
      <c r="E1587" s="1">
        <v>0</v>
      </c>
      <c r="F1587" s="1">
        <v>0</v>
      </c>
      <c r="G1587" s="2">
        <f t="shared" si="82"/>
        <v>2063.5212000000001</v>
      </c>
      <c r="H1587" s="2">
        <f t="shared" si="83"/>
        <v>0.20000000001164153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49.68</v>
      </c>
      <c r="D1588" s="1">
        <v>0</v>
      </c>
      <c r="E1588" s="1">
        <v>0</v>
      </c>
      <c r="F1588" s="1">
        <v>0</v>
      </c>
      <c r="G1588" s="2">
        <f t="shared" si="82"/>
        <v>0.34776000000000001</v>
      </c>
      <c r="H1588" s="2">
        <f t="shared" si="83"/>
        <v>0.32000000000000028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5700</v>
      </c>
      <c r="D1593" s="1">
        <v>0</v>
      </c>
      <c r="E1593" s="1">
        <v>0</v>
      </c>
      <c r="F1593" s="1">
        <v>0</v>
      </c>
      <c r="G1593" s="2">
        <f t="shared" si="82"/>
        <v>68.400000000000006</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21787.3</v>
      </c>
      <c r="D1594" s="1">
        <v>0</v>
      </c>
      <c r="E1594" s="1">
        <v>0</v>
      </c>
      <c r="F1594" s="1">
        <v>0</v>
      </c>
      <c r="G1594" s="2">
        <f t="shared" si="82"/>
        <v>283.23489999999998</v>
      </c>
      <c r="H1594" s="2">
        <f t="shared" si="83"/>
        <v>0.2999999999992724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26157.72</v>
      </c>
      <c r="D1601" s="1">
        <v>0</v>
      </c>
      <c r="E1601" s="1">
        <v>0</v>
      </c>
      <c r="F1601" s="1">
        <v>0</v>
      </c>
      <c r="G1601" s="2">
        <f t="shared" ref="G1601" si="84">B1601/1000*C1601</f>
        <v>523.15440000000001</v>
      </c>
      <c r="H1601" s="2">
        <f t="shared" ref="H1601" si="85">ABS(C1601-ROUND(C1601,0))</f>
        <v>0.27999999999883585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2087634.2799999998</v>
      </c>
      <c r="D1602" s="1">
        <v>0</v>
      </c>
      <c r="E1602" s="1">
        <v>0</v>
      </c>
      <c r="F1602" s="1">
        <v>0</v>
      </c>
      <c r="G1602" s="2">
        <f t="shared" si="82"/>
        <v>43840.319879999995</v>
      </c>
      <c r="H1602" s="2">
        <f t="shared" si="83"/>
        <v>0.27999999979510903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2042359.5199999998</v>
      </c>
      <c r="D1604" s="1">
        <v>0</v>
      </c>
      <c r="E1604" s="1">
        <v>0</v>
      </c>
      <c r="F1604" s="1">
        <v>0</v>
      </c>
      <c r="G1604" s="2">
        <f t="shared" si="82"/>
        <v>46974.268959999994</v>
      </c>
      <c r="H1604" s="2">
        <f t="shared" si="83"/>
        <v>0.48000000021420419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1702733.96</v>
      </c>
      <c r="D1605" s="1">
        <v>0</v>
      </c>
      <c r="E1605" s="1">
        <v>0</v>
      </c>
      <c r="F1605" s="1">
        <v>0</v>
      </c>
      <c r="G1605" s="2">
        <f t="shared" si="82"/>
        <v>40865.615039999997</v>
      </c>
      <c r="H1605" s="2">
        <f t="shared" si="83"/>
        <v>4.0000000037252903E-2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339575.88</v>
      </c>
      <c r="D1606" s="1">
        <v>0</v>
      </c>
      <c r="E1606" s="1">
        <v>0</v>
      </c>
      <c r="F1606" s="1">
        <v>0</v>
      </c>
      <c r="G1606" s="2">
        <f t="shared" si="82"/>
        <v>8489.3970000000008</v>
      </c>
      <c r="H1606" s="2">
        <f t="shared" si="83"/>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49.68</v>
      </c>
      <c r="D1607" s="1">
        <v>0</v>
      </c>
      <c r="E1607" s="1">
        <v>0</v>
      </c>
      <c r="F1607" s="1">
        <v>0</v>
      </c>
      <c r="G1607" s="2">
        <f t="shared" si="82"/>
        <v>1.2916799999999999</v>
      </c>
      <c r="H1607" s="2">
        <f t="shared" si="83"/>
        <v>0.32000000000000028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21787.3</v>
      </c>
      <c r="D1613" s="1">
        <v>0</v>
      </c>
      <c r="E1613" s="1">
        <v>0</v>
      </c>
      <c r="F1613" s="1">
        <v>0</v>
      </c>
      <c r="G1613" s="2">
        <f t="shared" si="82"/>
        <v>697.19359999999995</v>
      </c>
      <c r="H1613" s="2">
        <f t="shared" si="83"/>
        <v>0.2999999999992724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23487.46</v>
      </c>
      <c r="D1620" s="1">
        <v>0</v>
      </c>
      <c r="E1620" s="1">
        <v>0</v>
      </c>
      <c r="F1620" s="1">
        <v>0</v>
      </c>
      <c r="G1620" s="2">
        <f t="shared" ref="G1620" si="86">B1620/1000*C1620</f>
        <v>916.01094000000001</v>
      </c>
      <c r="H1620" s="2">
        <f t="shared" ref="H1620" si="87">ABS(C1620-ROUND(C1620,0))</f>
        <v>0.45999999999912689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304485.7200000002</v>
      </c>
      <c r="D1621" s="1">
        <v>0</v>
      </c>
      <c r="E1621" s="1">
        <v>0</v>
      </c>
      <c r="F1621" s="1">
        <v>0</v>
      </c>
      <c r="G1621" s="2">
        <f t="shared" si="82"/>
        <v>12179.428800000009</v>
      </c>
      <c r="H1621" s="2">
        <f t="shared" si="83"/>
        <v>0.27999999979510903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304485.72000000003</v>
      </c>
      <c r="D1681" s="1">
        <v>0</v>
      </c>
      <c r="E1681" s="1">
        <v>0</v>
      </c>
      <c r="F1681" s="1">
        <v>0</v>
      </c>
      <c r="G1681" s="2">
        <f t="shared" si="82"/>
        <v>30448.572000000004</v>
      </c>
      <c r="H1681" s="2">
        <f t="shared" si="83"/>
        <v>0.27999999996973202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301815.46000000002</v>
      </c>
      <c r="D1683" s="1">
        <v>0</v>
      </c>
      <c r="E1683" s="1">
        <v>0</v>
      </c>
      <c r="F1683" s="1">
        <v>0</v>
      </c>
      <c r="G1683" s="2">
        <f t="shared" si="82"/>
        <v>30785.176920000002</v>
      </c>
      <c r="H1683" s="2">
        <f t="shared" si="83"/>
        <v>0.46000000002095476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2670.26</v>
      </c>
      <c r="D1686" s="13">
        <v>0</v>
      </c>
      <c r="E1686" s="13">
        <v>0</v>
      </c>
      <c r="F1686" s="13">
        <v>0</v>
      </c>
      <c r="G1686" s="14">
        <f t="shared" si="82"/>
        <v>280.37729999999999</v>
      </c>
      <c r="H1686" s="14">
        <f t="shared" si="83"/>
        <v>0.26000000000021828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30996</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1541137.17</v>
      </c>
      <c r="I16" s="298">
        <f>'PR-RAS'!E6</f>
        <v>2059598.72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1566464.31</v>
      </c>
      <c r="I17" s="298">
        <f>'PR-RAS'!E152</f>
        <v>2035532.0899999999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173434.85000000012</v>
      </c>
      <c r="I19" s="298">
        <f>'PR-RAS'!E650</f>
        <v>170615.46999999988</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288609.46000000002</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304485.7200000002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304485.72000000003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37" zoomScaleNormal="100" workbookViewId="0">
      <selection activeCell="D658" sqref="D6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1541137.17</v>
      </c>
      <c r="E6" s="59">
        <f>E7+E43+E49+E82+E106+E125+E134+E140</f>
        <v>2059598.72</v>
      </c>
      <c r="F6" s="44">
        <f t="shared" ref="F6:F132" si="0">IF(D6&lt;&gt;0,IF(E6/D6&gt;=100,"&gt;&gt;100",E6/D6*100),"-")</f>
        <v>133.64149279457064</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298167.88</v>
      </c>
      <c r="E49" s="59">
        <f>E50+E53+E58+E61+E64+E68+E71+E74+E77</f>
        <v>431717</v>
      </c>
      <c r="F49" s="44">
        <f t="shared" si="0"/>
        <v>144.78990828924967</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0</v>
      </c>
      <c r="E58" s="59">
        <f t="shared" si="10"/>
        <v>0</v>
      </c>
      <c r="F58" s="44" t="str">
        <f t="shared" si="0"/>
        <v>-</v>
      </c>
    </row>
    <row r="59" spans="1:6" ht="24" x14ac:dyDescent="0.2">
      <c r="A59" s="62">
        <v>6331</v>
      </c>
      <c r="B59" s="64" t="s">
        <v>3492</v>
      </c>
      <c r="C59" s="267" t="s">
        <v>142</v>
      </c>
      <c r="D59" s="193">
        <v>0</v>
      </c>
      <c r="E59" s="193">
        <v>0</v>
      </c>
      <c r="F59" s="44" t="str">
        <f t="shared" si="0"/>
        <v>-</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298167.88</v>
      </c>
      <c r="E68" s="59">
        <f t="shared" si="12"/>
        <v>431717</v>
      </c>
      <c r="F68" s="44">
        <f t="shared" si="0"/>
        <v>144.78990828924967</v>
      </c>
    </row>
    <row r="69" spans="1:6" ht="12.75" customHeight="1" x14ac:dyDescent="0.2">
      <c r="A69" s="62" t="s">
        <v>157</v>
      </c>
      <c r="B69" s="63" t="s">
        <v>158</v>
      </c>
      <c r="C69" s="267" t="s">
        <v>157</v>
      </c>
      <c r="D69" s="193">
        <v>298167.88</v>
      </c>
      <c r="E69" s="193">
        <v>415617</v>
      </c>
      <c r="F69" s="44">
        <f t="shared" si="0"/>
        <v>139.39026564497826</v>
      </c>
    </row>
    <row r="70" spans="1:6" ht="24" x14ac:dyDescent="0.2">
      <c r="A70" s="62" t="s">
        <v>159</v>
      </c>
      <c r="B70" s="63" t="s">
        <v>160</v>
      </c>
      <c r="C70" s="267" t="s">
        <v>159</v>
      </c>
      <c r="D70" s="193"/>
      <c r="E70" s="193">
        <v>16100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0.67</v>
      </c>
      <c r="E82" s="59">
        <f t="shared" si="16"/>
        <v>0</v>
      </c>
      <c r="F82" s="44">
        <f t="shared" si="0"/>
        <v>0</v>
      </c>
    </row>
    <row r="83" spans="1:6" ht="12.75" customHeight="1" x14ac:dyDescent="0.2">
      <c r="A83" s="62">
        <v>641</v>
      </c>
      <c r="B83" s="63" t="s">
        <v>179</v>
      </c>
      <c r="C83" s="267" t="s">
        <v>180</v>
      </c>
      <c r="D83" s="59">
        <f t="shared" ref="D83:E83" si="17">SUM(D84:D90)</f>
        <v>0.67</v>
      </c>
      <c r="E83" s="59">
        <f t="shared" si="17"/>
        <v>0</v>
      </c>
      <c r="F83" s="44">
        <f t="shared" si="0"/>
        <v>0</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0.67</v>
      </c>
      <c r="E85" s="193"/>
      <c r="F85" s="44">
        <f t="shared" si="0"/>
        <v>0</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174411.79</v>
      </c>
      <c r="E106" s="59">
        <f>E107+E112+E120+E124</f>
        <v>175818.28</v>
      </c>
      <c r="F106" s="44">
        <f t="shared" si="0"/>
        <v>100.80641910733212</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174411.79</v>
      </c>
      <c r="E112" s="59">
        <f t="shared" si="21"/>
        <v>175818.28</v>
      </c>
      <c r="F112" s="44">
        <f t="shared" si="0"/>
        <v>100.80641910733212</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174411.79</v>
      </c>
      <c r="E117" s="193">
        <v>175818.28</v>
      </c>
      <c r="F117" s="44">
        <f t="shared" si="0"/>
        <v>100.80641910733212</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29151.93</v>
      </c>
      <c r="E125" s="59">
        <f t="shared" si="23"/>
        <v>12108.07</v>
      </c>
      <c r="F125" s="44">
        <f t="shared" si="0"/>
        <v>41.534368393447707</v>
      </c>
    </row>
    <row r="126" spans="1:6" ht="12.75" customHeight="1" x14ac:dyDescent="0.2">
      <c r="A126" s="62">
        <v>661</v>
      </c>
      <c r="B126" s="64" t="s">
        <v>261</v>
      </c>
      <c r="C126" s="267" t="s">
        <v>262</v>
      </c>
      <c r="D126" s="59">
        <f t="shared" ref="D126:E126" si="24">SUM(D127:D128)</f>
        <v>29151.93</v>
      </c>
      <c r="E126" s="59">
        <f t="shared" si="24"/>
        <v>7422.04</v>
      </c>
      <c r="F126" s="44">
        <f t="shared" si="0"/>
        <v>25.459858060855662</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29151.93</v>
      </c>
      <c r="E128" s="193">
        <v>7422.04</v>
      </c>
      <c r="F128" s="44">
        <f t="shared" si="0"/>
        <v>25.459858060855662</v>
      </c>
    </row>
    <row r="129" spans="1:6" ht="36" x14ac:dyDescent="0.2">
      <c r="A129" s="62">
        <v>663</v>
      </c>
      <c r="B129" s="181" t="s">
        <v>3498</v>
      </c>
      <c r="C129" s="267" t="s">
        <v>267</v>
      </c>
      <c r="D129" s="59">
        <f t="shared" ref="D129:E129" si="25">SUM(D130:D133)</f>
        <v>0</v>
      </c>
      <c r="E129" s="59">
        <f t="shared" si="25"/>
        <v>4686.03</v>
      </c>
      <c r="F129" s="44" t="str">
        <f t="shared" si="0"/>
        <v>-</v>
      </c>
    </row>
    <row r="130" spans="1:6" ht="12.75" customHeight="1" x14ac:dyDescent="0.2">
      <c r="A130" s="62">
        <v>6631</v>
      </c>
      <c r="B130" s="64" t="s">
        <v>268</v>
      </c>
      <c r="C130" s="267" t="s">
        <v>269</v>
      </c>
      <c r="D130" s="193"/>
      <c r="E130" s="193">
        <v>4686.03</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1039404.9</v>
      </c>
      <c r="E134" s="59">
        <f t="shared" si="26"/>
        <v>1439599.53</v>
      </c>
      <c r="F134" s="44">
        <f t="shared" ref="F134:F229" si="27">IF(D134&lt;&gt;0,IF(E134/D134&gt;=100,"&gt;&gt;100",E134/D134*100),"-")</f>
        <v>138.50228433596956</v>
      </c>
    </row>
    <row r="135" spans="1:6" ht="24" x14ac:dyDescent="0.2">
      <c r="A135" s="62">
        <v>671</v>
      </c>
      <c r="B135" s="181" t="s">
        <v>278</v>
      </c>
      <c r="C135" s="267" t="s">
        <v>279</v>
      </c>
      <c r="D135" s="59">
        <f t="shared" ref="D135:E135" si="28">SUM(D136:D138)</f>
        <v>1039404.9</v>
      </c>
      <c r="E135" s="59">
        <f t="shared" si="28"/>
        <v>1439599.53</v>
      </c>
      <c r="F135" s="44">
        <f t="shared" si="27"/>
        <v>138.50228433596956</v>
      </c>
    </row>
    <row r="136" spans="1:6" ht="12.75" customHeight="1" x14ac:dyDescent="0.2">
      <c r="A136" s="62">
        <v>6711</v>
      </c>
      <c r="B136" s="64" t="s">
        <v>3290</v>
      </c>
      <c r="C136" s="267" t="s">
        <v>280</v>
      </c>
      <c r="D136" s="193">
        <v>1034782.4</v>
      </c>
      <c r="E136" s="193">
        <v>1435299.53</v>
      </c>
      <c r="F136" s="44">
        <f t="shared" si="27"/>
        <v>138.70544473891323</v>
      </c>
    </row>
    <row r="137" spans="1:6" ht="24" x14ac:dyDescent="0.2">
      <c r="A137" s="62">
        <v>6712</v>
      </c>
      <c r="B137" s="181" t="s">
        <v>281</v>
      </c>
      <c r="C137" s="267" t="s">
        <v>282</v>
      </c>
      <c r="D137" s="193">
        <v>4622.5</v>
      </c>
      <c r="E137" s="193">
        <v>4300</v>
      </c>
      <c r="F137" s="44">
        <f t="shared" si="27"/>
        <v>93.023255813953483</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355.84</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c r="E151" s="193">
        <v>355.84</v>
      </c>
      <c r="F151" s="44" t="str">
        <f t="shared" si="27"/>
        <v>-</v>
      </c>
    </row>
    <row r="152" spans="1:6" ht="12.75" customHeight="1" x14ac:dyDescent="0.2">
      <c r="A152" s="62">
        <v>3</v>
      </c>
      <c r="B152" s="63" t="s">
        <v>308</v>
      </c>
      <c r="C152" s="267" t="s">
        <v>45</v>
      </c>
      <c r="D152" s="59">
        <f>D153+D164+D202+D221+D230+D262+D273</f>
        <v>1566464.31</v>
      </c>
      <c r="E152" s="59">
        <f>E153+E164+E202+E221+E230+E262+E273</f>
        <v>2035532.0899999999</v>
      </c>
      <c r="F152" s="44">
        <f t="shared" si="27"/>
        <v>129.94436432452136</v>
      </c>
    </row>
    <row r="153" spans="1:6" ht="12.75" customHeight="1" x14ac:dyDescent="0.2">
      <c r="A153" s="62">
        <v>31</v>
      </c>
      <c r="B153" s="63" t="s">
        <v>309</v>
      </c>
      <c r="C153" s="267" t="s">
        <v>310</v>
      </c>
      <c r="D153" s="59">
        <f t="shared" ref="D153:E153" si="31">D154+D159+D160</f>
        <v>1202856.68</v>
      </c>
      <c r="E153" s="59">
        <f t="shared" si="31"/>
        <v>1689517.44</v>
      </c>
      <c r="F153" s="44">
        <f t="shared" si="27"/>
        <v>140.45874858507665</v>
      </c>
    </row>
    <row r="154" spans="1:6" ht="12.75" customHeight="1" x14ac:dyDescent="0.2">
      <c r="A154" s="62">
        <v>311</v>
      </c>
      <c r="B154" s="63" t="s">
        <v>311</v>
      </c>
      <c r="C154" s="267" t="s">
        <v>312</v>
      </c>
      <c r="D154" s="59">
        <f t="shared" ref="D154:E154" si="32">SUM(D155:D158)</f>
        <v>920356</v>
      </c>
      <c r="E154" s="59">
        <f t="shared" si="32"/>
        <v>1316528.9099999999</v>
      </c>
      <c r="F154" s="44">
        <f t="shared" si="27"/>
        <v>143.04561604422636</v>
      </c>
    </row>
    <row r="155" spans="1:6" ht="12.75" customHeight="1" x14ac:dyDescent="0.2">
      <c r="A155" s="62">
        <v>3111</v>
      </c>
      <c r="B155" s="63" t="s">
        <v>313</v>
      </c>
      <c r="C155" s="267" t="s">
        <v>314</v>
      </c>
      <c r="D155" s="193">
        <v>920356</v>
      </c>
      <c r="E155" s="193">
        <v>1316528.9099999999</v>
      </c>
      <c r="F155" s="44">
        <f t="shared" si="27"/>
        <v>143.04561604422636</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130641.94</v>
      </c>
      <c r="E159" s="193">
        <v>155761.09</v>
      </c>
      <c r="F159" s="44">
        <f t="shared" si="27"/>
        <v>119.2274777915882</v>
      </c>
    </row>
    <row r="160" spans="1:6" ht="12.75" customHeight="1" x14ac:dyDescent="0.2">
      <c r="A160" s="62">
        <v>313</v>
      </c>
      <c r="B160" s="64" t="s">
        <v>323</v>
      </c>
      <c r="C160" s="267" t="s">
        <v>324</v>
      </c>
      <c r="D160" s="59">
        <f t="shared" ref="D160:E160" si="33">SUM(D161:D163)</f>
        <v>151858.74</v>
      </c>
      <c r="E160" s="59">
        <f t="shared" si="33"/>
        <v>217227.44</v>
      </c>
      <c r="F160" s="44">
        <f t="shared" si="27"/>
        <v>143.04572789159189</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151858.74</v>
      </c>
      <c r="E162" s="193">
        <v>217227.44</v>
      </c>
      <c r="F162" s="44">
        <f t="shared" si="27"/>
        <v>143.04572789159189</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363558.27</v>
      </c>
      <c r="E164" s="59">
        <f>E165+E170+E178+E188+E189+E194</f>
        <v>345964.97</v>
      </c>
      <c r="F164" s="44">
        <f t="shared" si="27"/>
        <v>95.16080324620313</v>
      </c>
    </row>
    <row r="165" spans="1:6" ht="12.75" customHeight="1" x14ac:dyDescent="0.2">
      <c r="A165" s="62">
        <v>321</v>
      </c>
      <c r="B165" s="63" t="s">
        <v>331</v>
      </c>
      <c r="C165" s="267" t="s">
        <v>332</v>
      </c>
      <c r="D165" s="59">
        <f t="shared" ref="D165:E165" si="34">SUM(D166:D169)</f>
        <v>43285.049999999996</v>
      </c>
      <c r="E165" s="59">
        <f t="shared" si="34"/>
        <v>50975.05999999999</v>
      </c>
      <c r="F165" s="44">
        <f t="shared" si="27"/>
        <v>117.7659723160768</v>
      </c>
    </row>
    <row r="166" spans="1:6" ht="12.75" customHeight="1" x14ac:dyDescent="0.2">
      <c r="A166" s="62">
        <v>3211</v>
      </c>
      <c r="B166" s="63" t="s">
        <v>333</v>
      </c>
      <c r="C166" s="267" t="s">
        <v>334</v>
      </c>
      <c r="D166" s="193">
        <v>1521.25</v>
      </c>
      <c r="E166" s="193">
        <v>1726.09</v>
      </c>
      <c r="F166" s="44">
        <f t="shared" si="27"/>
        <v>113.46524239934264</v>
      </c>
    </row>
    <row r="167" spans="1:6" ht="12.75" customHeight="1" x14ac:dyDescent="0.2">
      <c r="A167" s="62">
        <v>3212</v>
      </c>
      <c r="B167" s="63" t="s">
        <v>335</v>
      </c>
      <c r="C167" s="267" t="s">
        <v>336</v>
      </c>
      <c r="D167" s="193">
        <v>35382.83</v>
      </c>
      <c r="E167" s="193">
        <v>43753.77</v>
      </c>
      <c r="F167" s="44">
        <f t="shared" si="27"/>
        <v>123.6581980582107</v>
      </c>
    </row>
    <row r="168" spans="1:6" ht="12.75" customHeight="1" x14ac:dyDescent="0.2">
      <c r="A168" s="62">
        <v>3213</v>
      </c>
      <c r="B168" s="63" t="s">
        <v>337</v>
      </c>
      <c r="C168" s="267" t="s">
        <v>338</v>
      </c>
      <c r="D168" s="193">
        <v>5022.13</v>
      </c>
      <c r="E168" s="193">
        <v>4397.6000000000004</v>
      </c>
      <c r="F168" s="44">
        <f t="shared" si="27"/>
        <v>87.564439789491715</v>
      </c>
    </row>
    <row r="169" spans="1:6" ht="12.75" customHeight="1" x14ac:dyDescent="0.2">
      <c r="A169" s="62">
        <v>3214</v>
      </c>
      <c r="B169" s="63" t="s">
        <v>339</v>
      </c>
      <c r="C169" s="267" t="s">
        <v>340</v>
      </c>
      <c r="D169" s="193">
        <v>1358.84</v>
      </c>
      <c r="E169" s="193">
        <v>1097.5999999999999</v>
      </c>
      <c r="F169" s="44">
        <f t="shared" si="27"/>
        <v>80.774778487533482</v>
      </c>
    </row>
    <row r="170" spans="1:6" ht="12.75" customHeight="1" x14ac:dyDescent="0.2">
      <c r="A170" s="62">
        <v>322</v>
      </c>
      <c r="B170" s="63" t="s">
        <v>341</v>
      </c>
      <c r="C170" s="267" t="s">
        <v>342</v>
      </c>
      <c r="D170" s="59">
        <f t="shared" ref="D170:E170" si="35">SUM(D171:D177)</f>
        <v>237014.97</v>
      </c>
      <c r="E170" s="59">
        <f t="shared" si="35"/>
        <v>216360.93</v>
      </c>
      <c r="F170" s="44">
        <f t="shared" si="27"/>
        <v>91.285765620627245</v>
      </c>
    </row>
    <row r="171" spans="1:6" ht="12.75" customHeight="1" x14ac:dyDescent="0.2">
      <c r="A171" s="62">
        <v>3221</v>
      </c>
      <c r="B171" s="63" t="s">
        <v>343</v>
      </c>
      <c r="C171" s="267" t="s">
        <v>344</v>
      </c>
      <c r="D171" s="193">
        <v>51008.26</v>
      </c>
      <c r="E171" s="193">
        <v>54121.49</v>
      </c>
      <c r="F171" s="44">
        <f t="shared" si="27"/>
        <v>106.10338404015349</v>
      </c>
    </row>
    <row r="172" spans="1:6" ht="12.75" customHeight="1" x14ac:dyDescent="0.2">
      <c r="A172" s="62">
        <v>3222</v>
      </c>
      <c r="B172" s="63" t="s">
        <v>345</v>
      </c>
      <c r="C172" s="267" t="s">
        <v>346</v>
      </c>
      <c r="D172" s="193">
        <v>123149.59</v>
      </c>
      <c r="E172" s="193">
        <v>95524.12</v>
      </c>
      <c r="F172" s="44">
        <f t="shared" si="27"/>
        <v>77.567550163991612</v>
      </c>
    </row>
    <row r="173" spans="1:6" ht="12.75" customHeight="1" x14ac:dyDescent="0.2">
      <c r="A173" s="62">
        <v>3223</v>
      </c>
      <c r="B173" s="64" t="s">
        <v>347</v>
      </c>
      <c r="C173" s="267" t="s">
        <v>348</v>
      </c>
      <c r="D173" s="193">
        <v>42708.04</v>
      </c>
      <c r="E173" s="193">
        <v>42124.4</v>
      </c>
      <c r="F173" s="44">
        <f t="shared" si="27"/>
        <v>98.633418906604007</v>
      </c>
    </row>
    <row r="174" spans="1:6" ht="12.75" customHeight="1" x14ac:dyDescent="0.2">
      <c r="A174" s="62">
        <v>3224</v>
      </c>
      <c r="B174" s="64" t="s">
        <v>349</v>
      </c>
      <c r="C174" s="267" t="s">
        <v>350</v>
      </c>
      <c r="D174" s="193">
        <v>3259.09</v>
      </c>
      <c r="E174" s="193">
        <v>5051.03</v>
      </c>
      <c r="F174" s="44">
        <f t="shared" si="27"/>
        <v>154.98283263119458</v>
      </c>
    </row>
    <row r="175" spans="1:6" ht="12.75" customHeight="1" x14ac:dyDescent="0.2">
      <c r="A175" s="62">
        <v>3225</v>
      </c>
      <c r="B175" s="64" t="s">
        <v>3502</v>
      </c>
      <c r="C175" s="267" t="s">
        <v>351</v>
      </c>
      <c r="D175" s="193">
        <v>16793.080000000002</v>
      </c>
      <c r="E175" s="193">
        <v>15806.91</v>
      </c>
      <c r="F175" s="44">
        <f t="shared" si="27"/>
        <v>94.12752157436276</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96.91</v>
      </c>
      <c r="E177" s="193">
        <v>3732.98</v>
      </c>
      <c r="F177" s="44">
        <f t="shared" si="27"/>
        <v>3852.0070168197299</v>
      </c>
    </row>
    <row r="178" spans="1:6" ht="12.75" customHeight="1" x14ac:dyDescent="0.2">
      <c r="A178" s="62">
        <v>323</v>
      </c>
      <c r="B178" s="64" t="s">
        <v>356</v>
      </c>
      <c r="C178" s="267" t="s">
        <v>357</v>
      </c>
      <c r="D178" s="59">
        <f t="shared" ref="D178:E178" si="36">SUM(D179:D187)</f>
        <v>72977.439999999988</v>
      </c>
      <c r="E178" s="59">
        <f t="shared" si="36"/>
        <v>67026.100000000006</v>
      </c>
      <c r="F178" s="44">
        <f t="shared" si="27"/>
        <v>91.844959209311824</v>
      </c>
    </row>
    <row r="179" spans="1:6" ht="12.75" customHeight="1" x14ac:dyDescent="0.2">
      <c r="A179" s="62">
        <v>3231</v>
      </c>
      <c r="B179" s="64" t="s">
        <v>3503</v>
      </c>
      <c r="C179" s="267" t="s">
        <v>358</v>
      </c>
      <c r="D179" s="193">
        <v>5725.29</v>
      </c>
      <c r="E179" s="193">
        <v>6187.78</v>
      </c>
      <c r="F179" s="44">
        <f t="shared" si="27"/>
        <v>108.07801875538181</v>
      </c>
    </row>
    <row r="180" spans="1:6" ht="12.75" customHeight="1" x14ac:dyDescent="0.2">
      <c r="A180" s="62">
        <v>3232</v>
      </c>
      <c r="B180" s="64" t="s">
        <v>359</v>
      </c>
      <c r="C180" s="267" t="s">
        <v>360</v>
      </c>
      <c r="D180" s="193">
        <v>30392.27</v>
      </c>
      <c r="E180" s="193">
        <v>24601.65</v>
      </c>
      <c r="F180" s="44">
        <f t="shared" si="27"/>
        <v>80.947063184158338</v>
      </c>
    </row>
    <row r="181" spans="1:6" ht="12.75" customHeight="1" x14ac:dyDescent="0.2">
      <c r="A181" s="62">
        <v>3233</v>
      </c>
      <c r="B181" s="64" t="s">
        <v>361</v>
      </c>
      <c r="C181" s="267" t="s">
        <v>362</v>
      </c>
      <c r="D181" s="193">
        <v>731.7</v>
      </c>
      <c r="E181" s="193">
        <v>731.7</v>
      </c>
      <c r="F181" s="44">
        <f t="shared" si="27"/>
        <v>100</v>
      </c>
    </row>
    <row r="182" spans="1:6" ht="12.75" customHeight="1" x14ac:dyDescent="0.2">
      <c r="A182" s="62">
        <v>3234</v>
      </c>
      <c r="B182" s="64" t="s">
        <v>363</v>
      </c>
      <c r="C182" s="267" t="s">
        <v>364</v>
      </c>
      <c r="D182" s="193">
        <v>16581.759999999998</v>
      </c>
      <c r="E182" s="193">
        <v>18300.560000000001</v>
      </c>
      <c r="F182" s="44">
        <f t="shared" si="27"/>
        <v>110.3656065459879</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v>6685.75</v>
      </c>
      <c r="E184" s="193">
        <v>3013.01</v>
      </c>
      <c r="F184" s="44">
        <f t="shared" si="27"/>
        <v>45.066148150918004</v>
      </c>
    </row>
    <row r="185" spans="1:6" ht="12.75" customHeight="1" x14ac:dyDescent="0.2">
      <c r="A185" s="62">
        <v>3237</v>
      </c>
      <c r="B185" s="63" t="s">
        <v>369</v>
      </c>
      <c r="C185" s="267" t="s">
        <v>370</v>
      </c>
      <c r="D185" s="193">
        <v>9589.02</v>
      </c>
      <c r="E185" s="193">
        <v>11238.84</v>
      </c>
      <c r="F185" s="44">
        <f t="shared" si="27"/>
        <v>117.20530356595356</v>
      </c>
    </row>
    <row r="186" spans="1:6" ht="12.75" customHeight="1" x14ac:dyDescent="0.2">
      <c r="A186" s="62">
        <v>3238</v>
      </c>
      <c r="B186" s="63" t="s">
        <v>371</v>
      </c>
      <c r="C186" s="267" t="s">
        <v>372</v>
      </c>
      <c r="D186" s="193">
        <v>1387.5</v>
      </c>
      <c r="E186" s="193">
        <v>1695</v>
      </c>
      <c r="F186" s="44">
        <f t="shared" si="27"/>
        <v>122.16216216216216</v>
      </c>
    </row>
    <row r="187" spans="1:6" ht="12.75" customHeight="1" x14ac:dyDescent="0.2">
      <c r="A187" s="62">
        <v>3239</v>
      </c>
      <c r="B187" s="63" t="s">
        <v>373</v>
      </c>
      <c r="C187" s="267" t="s">
        <v>374</v>
      </c>
      <c r="D187" s="193">
        <v>1884.15</v>
      </c>
      <c r="E187" s="193">
        <v>1257.56</v>
      </c>
      <c r="F187" s="44">
        <f t="shared" si="27"/>
        <v>66.744155189342663</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10280.81</v>
      </c>
      <c r="E194" s="59">
        <f t="shared" si="38"/>
        <v>11602.880000000001</v>
      </c>
      <c r="F194" s="44">
        <f t="shared" si="27"/>
        <v>112.85958985721945</v>
      </c>
    </row>
    <row r="195" spans="1:6" ht="12.75" customHeight="1" x14ac:dyDescent="0.2">
      <c r="A195" s="62">
        <v>3291</v>
      </c>
      <c r="B195" s="182" t="s">
        <v>379</v>
      </c>
      <c r="C195" s="267" t="s">
        <v>380</v>
      </c>
      <c r="D195" s="193">
        <v>3243.35</v>
      </c>
      <c r="E195" s="193">
        <v>3310.5</v>
      </c>
      <c r="F195" s="44">
        <f t="shared" si="27"/>
        <v>102.07039018298983</v>
      </c>
    </row>
    <row r="196" spans="1:6" ht="12.75" customHeight="1" x14ac:dyDescent="0.2">
      <c r="A196" s="62">
        <v>3292</v>
      </c>
      <c r="B196" s="63" t="s">
        <v>381</v>
      </c>
      <c r="C196" s="267" t="s">
        <v>382</v>
      </c>
      <c r="D196" s="193">
        <v>5716.12</v>
      </c>
      <c r="E196" s="193">
        <v>7222.85</v>
      </c>
      <c r="F196" s="44">
        <f t="shared" si="27"/>
        <v>126.35931366031505</v>
      </c>
    </row>
    <row r="197" spans="1:6" ht="12.75" customHeight="1" x14ac:dyDescent="0.2">
      <c r="A197" s="62">
        <v>3293</v>
      </c>
      <c r="B197" s="63" t="s">
        <v>383</v>
      </c>
      <c r="C197" s="267" t="s">
        <v>384</v>
      </c>
      <c r="D197" s="193">
        <v>100.84</v>
      </c>
      <c r="E197" s="193">
        <v>329.84</v>
      </c>
      <c r="F197" s="44">
        <f t="shared" si="27"/>
        <v>327.0924236414121</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0</v>
      </c>
      <c r="E199" s="193">
        <v>0</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1220.5</v>
      </c>
      <c r="E201" s="193">
        <v>739.69</v>
      </c>
      <c r="F201" s="44">
        <f t="shared" si="27"/>
        <v>60.605489553461702</v>
      </c>
    </row>
    <row r="202" spans="1:6" ht="12.75" customHeight="1" x14ac:dyDescent="0.2">
      <c r="A202" s="62">
        <v>34</v>
      </c>
      <c r="B202" s="182" t="s">
        <v>393</v>
      </c>
      <c r="C202" s="267" t="s">
        <v>394</v>
      </c>
      <c r="D202" s="59">
        <f t="shared" ref="D202:E202" si="39">D203+D208+D216</f>
        <v>49.36</v>
      </c>
      <c r="E202" s="59">
        <f t="shared" si="39"/>
        <v>49.68</v>
      </c>
      <c r="F202" s="44">
        <f t="shared" si="27"/>
        <v>100.64829821717991</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49.36</v>
      </c>
      <c r="E216" s="59">
        <f t="shared" si="42"/>
        <v>49.68</v>
      </c>
      <c r="F216" s="44">
        <f t="shared" si="27"/>
        <v>100.64829821717991</v>
      </c>
    </row>
    <row r="217" spans="1:6" ht="12.75" customHeight="1" x14ac:dyDescent="0.2">
      <c r="A217" s="62">
        <v>3431</v>
      </c>
      <c r="B217" s="181" t="s">
        <v>423</v>
      </c>
      <c r="C217" s="267" t="s">
        <v>424</v>
      </c>
      <c r="D217" s="193">
        <v>49.36</v>
      </c>
      <c r="E217" s="193"/>
      <c r="F217" s="44">
        <f t="shared" si="27"/>
        <v>0</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c r="E219" s="193">
        <v>49.68</v>
      </c>
      <c r="F219" s="44" t="str">
        <f t="shared" si="27"/>
        <v>-</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0</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x14ac:dyDescent="0.2">
      <c r="A270" s="62">
        <v>3721</v>
      </c>
      <c r="B270" s="64" t="s">
        <v>509</v>
      </c>
      <c r="C270" s="267" t="s">
        <v>510</v>
      </c>
      <c r="D270" s="193">
        <v>0</v>
      </c>
      <c r="E270" s="193">
        <v>0</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1566464.31</v>
      </c>
      <c r="E299" s="59">
        <f>E152-E297+E298</f>
        <v>2035532.0899999999</v>
      </c>
      <c r="F299" s="44">
        <f t="shared" si="70"/>
        <v>129.94436432452136</v>
      </c>
    </row>
    <row r="300" spans="1:6" ht="12.75" customHeight="1" x14ac:dyDescent="0.2">
      <c r="A300" s="62" t="s">
        <v>555</v>
      </c>
      <c r="B300" s="63" t="s">
        <v>566</v>
      </c>
      <c r="C300" s="267" t="s">
        <v>567</v>
      </c>
      <c r="D300" s="59">
        <f>IF(D6&gt;=D299,D6-D299,0)</f>
        <v>0</v>
      </c>
      <c r="E300" s="59">
        <f>IF(E6&gt;=E299,E6-E299,0)</f>
        <v>24066.630000000121</v>
      </c>
      <c r="F300" s="44" t="str">
        <f t="shared" si="70"/>
        <v>-</v>
      </c>
    </row>
    <row r="301" spans="1:6" ht="12.75" customHeight="1" x14ac:dyDescent="0.2">
      <c r="A301" s="62" t="s">
        <v>555</v>
      </c>
      <c r="B301" s="63" t="s">
        <v>568</v>
      </c>
      <c r="C301" s="267" t="s">
        <v>569</v>
      </c>
      <c r="D301" s="59">
        <f>IF(D299&gt;=D6,D299-D6,0)</f>
        <v>25327.14000000013</v>
      </c>
      <c r="E301" s="59">
        <f>IF(E299&gt;=E6,E299-E6,0)</f>
        <v>0</v>
      </c>
      <c r="F301" s="44">
        <f t="shared" si="70"/>
        <v>0</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143485.21</v>
      </c>
      <c r="E303" s="193">
        <v>174282.1</v>
      </c>
      <c r="F303" s="44">
        <f t="shared" si="70"/>
        <v>121.46345954401852</v>
      </c>
    </row>
    <row r="304" spans="1:6" ht="12.75" customHeight="1" x14ac:dyDescent="0.2">
      <c r="A304" s="62">
        <v>96</v>
      </c>
      <c r="B304" s="228" t="s">
        <v>3386</v>
      </c>
      <c r="C304" s="267" t="s">
        <v>574</v>
      </c>
      <c r="D304" s="193">
        <v>12046.43</v>
      </c>
      <c r="E304" s="193">
        <v>15126.11</v>
      </c>
      <c r="F304" s="44">
        <f t="shared" si="70"/>
        <v>125.56508442750258</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4622.5</v>
      </c>
      <c r="E360" s="59">
        <f t="shared" si="88"/>
        <v>20400</v>
      </c>
      <c r="F360" s="44">
        <f t="shared" si="74"/>
        <v>441.31963223363977</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4622.5</v>
      </c>
      <c r="E373" s="59">
        <f t="shared" si="92"/>
        <v>20400</v>
      </c>
      <c r="F373" s="44">
        <f t="shared" si="74"/>
        <v>441.31963223363977</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4622.5</v>
      </c>
      <c r="E379" s="59">
        <f t="shared" si="94"/>
        <v>20400</v>
      </c>
      <c r="F379" s="44">
        <f t="shared" si="74"/>
        <v>441.31963223363977</v>
      </c>
    </row>
    <row r="380" spans="1:6" ht="12.75" customHeight="1" x14ac:dyDescent="0.2">
      <c r="A380" s="62">
        <v>4221</v>
      </c>
      <c r="B380" s="63" t="s">
        <v>619</v>
      </c>
      <c r="C380" s="267" t="s">
        <v>710</v>
      </c>
      <c r="D380" s="193">
        <v>2072.5</v>
      </c>
      <c r="E380" s="193">
        <v>20400</v>
      </c>
      <c r="F380" s="44">
        <f t="shared" si="74"/>
        <v>984.31845597104939</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2550</v>
      </c>
      <c r="E382" s="193"/>
      <c r="F382" s="44">
        <f t="shared" si="74"/>
        <v>0</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4622.5</v>
      </c>
      <c r="E418" s="59">
        <f t="shared" si="104"/>
        <v>20400</v>
      </c>
      <c r="F418" s="44">
        <f t="shared" si="74"/>
        <v>441.31963223363977</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1541137.17</v>
      </c>
      <c r="E422" s="59">
        <f>E6+E308</f>
        <v>2059598.72</v>
      </c>
      <c r="F422" s="44">
        <f t="shared" si="74"/>
        <v>133.64149279457064</v>
      </c>
    </row>
    <row r="423" spans="1:6" ht="12.75" customHeight="1" x14ac:dyDescent="0.2">
      <c r="A423" s="62" t="s">
        <v>555</v>
      </c>
      <c r="B423" s="63" t="s">
        <v>774</v>
      </c>
      <c r="C423" s="267" t="s">
        <v>775</v>
      </c>
      <c r="D423" s="59">
        <f t="shared" ref="D423:E423" si="105">D299+D360</f>
        <v>1571086.81</v>
      </c>
      <c r="E423" s="59">
        <f t="shared" si="105"/>
        <v>2055932.0899999999</v>
      </c>
      <c r="F423" s="44">
        <f t="shared" si="74"/>
        <v>130.86050222775404</v>
      </c>
    </row>
    <row r="424" spans="1:6" ht="12.75" customHeight="1" x14ac:dyDescent="0.2">
      <c r="A424" s="62" t="s">
        <v>555</v>
      </c>
      <c r="B424" s="63" t="s">
        <v>776</v>
      </c>
      <c r="C424" s="267" t="s">
        <v>777</v>
      </c>
      <c r="D424" s="59">
        <f t="shared" ref="D424:E424" si="106">IF(D422&gt;=D423,D422-D423,0)</f>
        <v>0</v>
      </c>
      <c r="E424" s="59">
        <f t="shared" si="106"/>
        <v>3666.6300000001211</v>
      </c>
      <c r="F424" s="44" t="str">
        <f t="shared" si="74"/>
        <v>-</v>
      </c>
    </row>
    <row r="425" spans="1:6" ht="12.75" customHeight="1" x14ac:dyDescent="0.2">
      <c r="A425" s="62" t="s">
        <v>555</v>
      </c>
      <c r="B425" s="63" t="s">
        <v>778</v>
      </c>
      <c r="C425" s="267" t="s">
        <v>779</v>
      </c>
      <c r="D425" s="59">
        <f t="shared" ref="D425:E425" si="107">IF(D423&gt;=D422,D423-D422,0)</f>
        <v>29949.64000000013</v>
      </c>
      <c r="E425" s="59">
        <f t="shared" si="107"/>
        <v>0</v>
      </c>
      <c r="F425" s="44">
        <f t="shared" si="74"/>
        <v>0</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143485.21</v>
      </c>
      <c r="E427" s="59">
        <f t="shared" si="109"/>
        <v>174282.1</v>
      </c>
      <c r="F427" s="44">
        <f t="shared" si="74"/>
        <v>121.46345954401852</v>
      </c>
    </row>
    <row r="428" spans="1:6" ht="24" x14ac:dyDescent="0.2">
      <c r="A428" s="269" t="s">
        <v>785</v>
      </c>
      <c r="B428" s="263" t="s">
        <v>3515</v>
      </c>
      <c r="C428" s="270" t="s">
        <v>786</v>
      </c>
      <c r="D428" s="80">
        <f t="shared" ref="D428:E428" si="110">D304+D421</f>
        <v>12046.43</v>
      </c>
      <c r="E428" s="80">
        <f t="shared" si="110"/>
        <v>15126.11</v>
      </c>
      <c r="F428" s="60">
        <f t="shared" si="74"/>
        <v>125.56508442750258</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1541137.17</v>
      </c>
      <c r="E643" s="59">
        <f>E422+E430</f>
        <v>2059598.72</v>
      </c>
      <c r="F643" s="44">
        <f t="shared" si="111"/>
        <v>133.64149279457064</v>
      </c>
    </row>
    <row r="644" spans="1:6" ht="12.75" customHeight="1" x14ac:dyDescent="0.2">
      <c r="A644" s="62" t="s">
        <v>555</v>
      </c>
      <c r="B644" s="63" t="s">
        <v>1189</v>
      </c>
      <c r="C644" s="267" t="s">
        <v>1190</v>
      </c>
      <c r="D644" s="59">
        <f>D423+D535</f>
        <v>1571086.81</v>
      </c>
      <c r="E644" s="59">
        <f>E423+E535</f>
        <v>2055932.0899999999</v>
      </c>
      <c r="F644" s="44">
        <f t="shared" si="111"/>
        <v>130.86050222775404</v>
      </c>
    </row>
    <row r="645" spans="1:6" ht="12.75" customHeight="1" x14ac:dyDescent="0.2">
      <c r="A645" s="62" t="s">
        <v>555</v>
      </c>
      <c r="B645" s="63" t="s">
        <v>1191</v>
      </c>
      <c r="C645" s="267" t="s">
        <v>1192</v>
      </c>
      <c r="D645" s="59">
        <f t="shared" ref="D645:E645" si="166">IF(D643&gt;=D644,D643-D644,0)</f>
        <v>0</v>
      </c>
      <c r="E645" s="59">
        <f t="shared" si="166"/>
        <v>3666.6300000001211</v>
      </c>
      <c r="F645" s="44" t="str">
        <f t="shared" si="111"/>
        <v>-</v>
      </c>
    </row>
    <row r="646" spans="1:6" ht="12.75" customHeight="1" x14ac:dyDescent="0.2">
      <c r="A646" s="62" t="s">
        <v>555</v>
      </c>
      <c r="B646" s="63" t="s">
        <v>1193</v>
      </c>
      <c r="C646" s="267" t="s">
        <v>1194</v>
      </c>
      <c r="D646" s="59">
        <f t="shared" ref="D646:E646" si="167">IF(D644&gt;=D643,D644-D643,0)</f>
        <v>29949.64000000013</v>
      </c>
      <c r="E646" s="59">
        <f t="shared" si="167"/>
        <v>0</v>
      </c>
      <c r="F646" s="44">
        <f t="shared" si="111"/>
        <v>0</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143485.21</v>
      </c>
      <c r="E648" s="59">
        <f>IF(E427-E426+E642-E641&gt;=0,E427-E426+E642-E641,0)</f>
        <v>174282.1</v>
      </c>
      <c r="F648" s="44">
        <f t="shared" si="111"/>
        <v>121.46345954401852</v>
      </c>
    </row>
    <row r="649" spans="1:6" ht="24" x14ac:dyDescent="0.2">
      <c r="A649" s="62" t="s">
        <v>555</v>
      </c>
      <c r="B649" s="63" t="s">
        <v>1199</v>
      </c>
      <c r="C649" s="267" t="s">
        <v>1200</v>
      </c>
      <c r="D649" s="59">
        <f t="shared" ref="D649:E649" si="168">IF(D645+D647-D646-D648&gt;=0,D645+D647-D646-D648,0)</f>
        <v>0</v>
      </c>
      <c r="E649" s="59">
        <f t="shared" si="168"/>
        <v>0</v>
      </c>
      <c r="F649" s="44" t="str">
        <f t="shared" si="111"/>
        <v>-</v>
      </c>
    </row>
    <row r="650" spans="1:6" ht="24" x14ac:dyDescent="0.2">
      <c r="A650" s="62" t="s">
        <v>555</v>
      </c>
      <c r="B650" s="63" t="s">
        <v>1201</v>
      </c>
      <c r="C650" s="267" t="s">
        <v>1202</v>
      </c>
      <c r="D650" s="59">
        <f t="shared" ref="D650:E650" si="169">IF(D646+D648-D645-D647&gt;=0,D646+D648-D645-D647,0)</f>
        <v>173434.85000000012</v>
      </c>
      <c r="E650" s="59">
        <f t="shared" si="169"/>
        <v>170615.46999999988</v>
      </c>
      <c r="F650" s="44">
        <f t="shared" si="111"/>
        <v>98.374386693331687</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2992.39</v>
      </c>
      <c r="E653" s="193">
        <v>0</v>
      </c>
      <c r="F653" s="44">
        <f t="shared" ref="F653:F740" si="170">IF(D653&lt;&gt;0,IF(E653/D653&gt;=100,"&gt;&gt;100",E653/D653*100),"-")</f>
        <v>0</v>
      </c>
    </row>
    <row r="654" spans="1:6" ht="12.75" customHeight="1" x14ac:dyDescent="0.2">
      <c r="A654" s="62" t="s">
        <v>1208</v>
      </c>
      <c r="B654" s="63" t="s">
        <v>1209</v>
      </c>
      <c r="C654" s="267" t="s">
        <v>1208</v>
      </c>
      <c r="D654" s="193">
        <v>17552.349999999999</v>
      </c>
      <c r="E654" s="193">
        <v>0</v>
      </c>
      <c r="F654" s="44">
        <f t="shared" si="170"/>
        <v>0</v>
      </c>
    </row>
    <row r="655" spans="1:6" ht="12.75" customHeight="1" x14ac:dyDescent="0.2">
      <c r="A655" s="62" t="s">
        <v>1210</v>
      </c>
      <c r="B655" s="63" t="s">
        <v>1211</v>
      </c>
      <c r="C655" s="267" t="s">
        <v>1210</v>
      </c>
      <c r="D655" s="193">
        <v>20544.740000000002</v>
      </c>
      <c r="E655" s="193">
        <v>0</v>
      </c>
      <c r="F655" s="44">
        <f t="shared" si="170"/>
        <v>0</v>
      </c>
    </row>
    <row r="656" spans="1:6" ht="24" x14ac:dyDescent="0.2">
      <c r="A656" s="62">
        <v>11</v>
      </c>
      <c r="B656" s="63" t="s">
        <v>1212</v>
      </c>
      <c r="C656" s="267" t="s">
        <v>1213</v>
      </c>
      <c r="D656" s="59">
        <f t="shared" ref="D656:E656" si="171">+D653+D654-D655</f>
        <v>0</v>
      </c>
      <c r="E656" s="59">
        <f t="shared" si="171"/>
        <v>0</v>
      </c>
      <c r="F656" s="44" t="str">
        <f t="shared" si="170"/>
        <v>-</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124</v>
      </c>
      <c r="E658" s="273">
        <v>137</v>
      </c>
      <c r="F658" s="44">
        <f t="shared" si="170"/>
        <v>110.48387096774192</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113</v>
      </c>
      <c r="E660" s="273">
        <v>120</v>
      </c>
      <c r="F660" s="44">
        <f t="shared" si="170"/>
        <v>106.19469026548674</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5167.8999999999996</v>
      </c>
      <c r="E683" s="191">
        <v>2901</v>
      </c>
      <c r="F683" s="70">
        <f t="shared" si="170"/>
        <v>56.134987132103952</v>
      </c>
    </row>
    <row r="684" spans="1:6" ht="24" x14ac:dyDescent="0.2">
      <c r="A684" s="69">
        <v>63613</v>
      </c>
      <c r="B684" s="181" t="s">
        <v>1259</v>
      </c>
      <c r="C684" s="301" t="s">
        <v>1260</v>
      </c>
      <c r="D684" s="191">
        <v>292999.98</v>
      </c>
      <c r="E684" s="191">
        <v>412716</v>
      </c>
      <c r="F684" s="70">
        <f t="shared" si="170"/>
        <v>140.85871268660156</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16100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174411.79</v>
      </c>
      <c r="E724" s="191">
        <v>175818.28</v>
      </c>
      <c r="F724" s="70">
        <f t="shared" si="170"/>
        <v>100.80641910733212</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14091.22</v>
      </c>
      <c r="F732" s="70" t="str">
        <f t="shared" si="170"/>
        <v>-</v>
      </c>
    </row>
    <row r="733" spans="1:6" ht="12.75" customHeight="1" x14ac:dyDescent="0.2">
      <c r="A733" s="69">
        <v>31215</v>
      </c>
      <c r="B733" s="64" t="s">
        <v>1319</v>
      </c>
      <c r="C733" s="301" t="s">
        <v>1320</v>
      </c>
      <c r="D733" s="191">
        <v>27088.66</v>
      </c>
      <c r="E733" s="191">
        <v>19898.689999999999</v>
      </c>
      <c r="F733" s="70">
        <f t="shared" si="170"/>
        <v>73.457638731483939</v>
      </c>
    </row>
    <row r="734" spans="1:6" ht="12.75" customHeight="1" x14ac:dyDescent="0.2">
      <c r="A734" s="69">
        <v>32121</v>
      </c>
      <c r="B734" s="64" t="s">
        <v>1321</v>
      </c>
      <c r="C734" s="301" t="s">
        <v>1322</v>
      </c>
      <c r="D734" s="191">
        <v>35382.83</v>
      </c>
      <c r="E734" s="191">
        <v>43753.77</v>
      </c>
      <c r="F734" s="70">
        <f t="shared" si="170"/>
        <v>123.6581980582107</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2278.16</v>
      </c>
      <c r="E736" s="193">
        <v>1934.61</v>
      </c>
      <c r="F736" s="44">
        <f t="shared" si="170"/>
        <v>84.919847596305786</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923.54</v>
      </c>
      <c r="E738" s="193">
        <v>0</v>
      </c>
      <c r="F738" s="44">
        <f t="shared" si="170"/>
        <v>0</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3243.35</v>
      </c>
      <c r="E741" s="191">
        <v>3310.5</v>
      </c>
      <c r="F741" s="70">
        <f t="shared" ref="F741:F1006" si="172">IF(D741&lt;&gt;0,IF(E741/D741&gt;=100,"&gt;&gt;100",E741/D741*100),"-")</f>
        <v>102.07039018298983</v>
      </c>
    </row>
    <row r="742" spans="1:6" ht="12.75" customHeight="1" x14ac:dyDescent="0.2">
      <c r="A742" s="69" t="s">
        <v>1337</v>
      </c>
      <c r="B742" s="64" t="s">
        <v>1338</v>
      </c>
      <c r="C742" s="301" t="s">
        <v>1337</v>
      </c>
      <c r="D742" s="191">
        <v>0</v>
      </c>
      <c r="E742" s="191">
        <v>255.88</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288609.46000000002</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2103510.54</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2055565.5199999998</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1705895.64</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343920.2</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49.68</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5700</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21787.3</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26157.72</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2087634.2799999998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2042359.5199999998</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1702733.96</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339575.88</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49.68</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21787.3</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23487.46</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304485.7200000002</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304485.72000000003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301815.46000000002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2670.26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30996</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cp:lastModifiedBy>
  <cp:lastPrinted>2025-04-08T09:24:16Z</cp:lastPrinted>
  <dcterms:created xsi:type="dcterms:W3CDTF">2022-04-01T05:14:30Z</dcterms:created>
  <dcterms:modified xsi:type="dcterms:W3CDTF">2025-07-08T07:02:18Z</dcterms:modified>
</cp:coreProperties>
</file>